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005" tabRatio="599" activeTab="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  <definedName name="_xlnm.Print_Area" localSheetId="7">'финансы'!$A$1:$F$71</definedName>
  </definedNames>
  <calcPr fullCalcOnLoad="1"/>
</workbook>
</file>

<file path=xl/sharedStrings.xml><?xml version="1.0" encoding="utf-8"?>
<sst xmlns="http://schemas.openxmlformats.org/spreadsheetml/2006/main" count="652" uniqueCount="341">
  <si>
    <t xml:space="preserve">                                    _____________________________________</t>
  </si>
  <si>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</si>
  <si>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</si>
  <si>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</si>
  <si>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</si>
  <si>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</si>
  <si>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</si>
  <si>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</si>
  <si>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</si>
  <si>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                                           Комитет  экономического развития</t>
  </si>
  <si>
    <t xml:space="preserve">                        Ленинградской области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</si>
  <si>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</si>
  <si>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</si>
  <si>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</si>
  <si>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</si>
  <si>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</si>
  <si>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</si>
  <si>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</si>
  <si>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</si>
  <si>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</si>
  <si>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</si>
  <si>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</si>
  <si>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</si>
  <si>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</si>
  <si>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</si>
  <si>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</si>
  <si>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</si>
  <si>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</si>
  <si>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</si>
  <si>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</si>
  <si>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</si>
  <si>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</si>
  <si>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</si>
  <si>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</si>
  <si>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</si>
  <si>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</si>
  <si>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</si>
  <si>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</si>
  <si>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</si>
  <si>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</si>
  <si>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</si>
  <si>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</si>
  <si>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</si>
  <si>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</si>
  <si>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</si>
  <si>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</si>
  <si>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</si>
  <si>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</si>
  <si>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</si>
  <si>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</si>
  <si>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</si>
  <si>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</si>
  <si>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</si>
  <si>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</si>
  <si>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</si>
  <si>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</si>
  <si>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</si>
  <si>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</si>
  <si>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</si>
  <si>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</si>
  <si>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</si>
  <si>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</si>
  <si>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</si>
  <si>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</si>
  <si>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</si>
  <si>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</si>
  <si>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</si>
  <si>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</si>
  <si>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</si>
  <si>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</si>
  <si>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</si>
  <si>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</si>
  <si>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</si>
  <si>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</si>
  <si>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</si>
  <si>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</si>
  <si>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</si>
  <si>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</si>
  <si>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</si>
  <si>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</si>
  <si>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</si>
  <si>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</si>
  <si>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</si>
  <si>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</si>
  <si>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</si>
  <si>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</si>
  <si>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</si>
  <si>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</si>
  <si>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</si>
  <si>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</si>
  <si>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</si>
  <si>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</si>
  <si>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</si>
  <si>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</si>
  <si>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</si>
  <si>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</si>
  <si>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</si>
  <si>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</si>
  <si>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</si>
  <si>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</si>
  <si>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</si>
  <si>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</si>
  <si>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</si>
  <si>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</si>
  <si>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</si>
  <si>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</si>
  <si>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</si>
  <si>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</si>
  <si>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</si>
  <si>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</si>
  <si>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</si>
  <si>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</si>
  <si>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</si>
  <si>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</si>
  <si>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</si>
  <si>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</si>
  <si>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</si>
  <si>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</si>
  <si>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</si>
  <si>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</si>
  <si>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</si>
  <si>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</si>
  <si>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</si>
  <si>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</si>
  <si>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</si>
  <si>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</si>
  <si>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</si>
  <si>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</si>
  <si>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</si>
  <si>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</si>
  <si>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</si>
  <si>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</si>
  <si>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</si>
  <si>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</si>
  <si>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</si>
  <si>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</si>
  <si>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</si>
  <si>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</si>
  <si>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</si>
  <si>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</si>
  <si>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</si>
  <si>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</si>
  <si>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</si>
  <si>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</si>
  <si>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</si>
  <si>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</si>
  <si>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</si>
  <si>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</si>
  <si>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</si>
  <si>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</si>
  <si>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</si>
  <si>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</si>
  <si>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</si>
  <si>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</si>
  <si>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</si>
  <si>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</si>
  <si>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</si>
  <si>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</si>
  <si>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</si>
  <si>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</si>
  <si>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</si>
  <si>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</si>
  <si>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</si>
  <si>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</si>
  <si>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</si>
  <si>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</si>
  <si>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</si>
  <si>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</si>
  <si>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</si>
  <si>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</si>
  <si>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</si>
  <si>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</si>
  <si>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</si>
  <si>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</si>
  <si>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</si>
  <si>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</si>
  <si>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</si>
  <si>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</si>
  <si>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</si>
  <si>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</si>
  <si>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</si>
  <si>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</si>
  <si>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</si>
  <si>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</si>
  <si>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</si>
  <si>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</si>
  <si>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</si>
  <si>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</si>
  <si>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</si>
  <si>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</si>
  <si>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</si>
  <si>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</si>
  <si>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</si>
  <si>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</si>
  <si>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</si>
  <si>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</si>
  <si>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</si>
  <si>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</si>
  <si>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</si>
  <si>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</si>
  <si>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</si>
  <si>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</si>
  <si>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</si>
  <si>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</si>
  <si>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</si>
  <si>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</si>
  <si>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</si>
  <si>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</si>
  <si>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</si>
  <si>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</si>
  <si>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</si>
  <si>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</si>
  <si>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</si>
  <si>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</si>
  <si>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</si>
  <si>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</si>
  <si>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</si>
  <si>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</si>
  <si>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</si>
  <si>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</si>
  <si>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</si>
  <si>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</si>
  <si>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</si>
  <si>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</si>
  <si>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</si>
  <si>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</si>
  <si>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</si>
  <si>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</si>
  <si>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>2010 г.</t>
  </si>
  <si>
    <t xml:space="preserve"> млн.руб.</t>
  </si>
  <si>
    <t>2011 г.</t>
  </si>
  <si>
    <t>чел.</t>
  </si>
  <si>
    <t xml:space="preserve">                                                                  2009 год</t>
  </si>
  <si>
    <t>2012 г.</t>
  </si>
  <si>
    <t>в сельскохозяйственных организациях</t>
  </si>
  <si>
    <t>Численность занятых в экономике (среднегодовая)</t>
  </si>
  <si>
    <t xml:space="preserve">    и инвестиционной деятельности</t>
  </si>
  <si>
    <t xml:space="preserve">   </t>
  </si>
  <si>
    <t xml:space="preserve">                                Комитет экономического развития</t>
  </si>
  <si>
    <t>2013 г.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</si>
  <si>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</si>
  <si>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</si>
  <si>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</si>
  <si>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</si>
  <si>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</si>
  <si>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</si>
  <si>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</si>
  <si>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</si>
  <si>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- другие объекты (указать какие)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</si>
  <si>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</si>
  <si>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</si>
  <si>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</si>
  <si>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</si>
  <si>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</si>
  <si>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</si>
  <si>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</si>
  <si>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</si>
  <si>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</si>
  <si>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</si>
  <si>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</si>
  <si>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</si>
  <si>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</si>
  <si>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</si>
  <si>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</si>
  <si>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</si>
  <si>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</si>
  <si>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</si>
  <si>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</si>
  <si>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</si>
  <si>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</si>
  <si>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</si>
  <si>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</si>
  <si>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</si>
  <si>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</si>
  <si>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мест на 10 тыс. населения</t>
  </si>
  <si>
    <t>мест на 1000 детей в возрасте 1-6 лет</t>
  </si>
  <si>
    <t>ед. на 100 тыс. населения.</t>
  </si>
  <si>
    <t>ед. на 100 тыс.населения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</si>
  <si>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</si>
  <si>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</si>
  <si>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</si>
  <si>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</si>
  <si>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</si>
  <si>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</si>
  <si>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</si>
  <si>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</si>
  <si>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</si>
  <si>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</si>
  <si>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</si>
  <si>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</si>
  <si>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</si>
  <si>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</si>
  <si>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(ГОРОДСКОГО ПОСЕЛЕНИЯ, СЕЛЬСКОГО ПОСЕЛЕНИЯ)</t>
  </si>
  <si>
    <t xml:space="preserve">                                                   НА 2012 - 2014  ГОДЫ</t>
  </si>
  <si>
    <t>2014 г.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</si>
  <si>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</si>
  <si>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</si>
  <si>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</si>
  <si>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</si>
  <si>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</si>
  <si>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</si>
  <si>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</si>
  <si>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</si>
  <si>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</si>
  <si>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</si>
  <si>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</si>
  <si>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</si>
  <si>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</si>
  <si>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</si>
  <si>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</si>
  <si>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 xml:space="preserve">      Местные налоги - всего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</si>
  <si>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</si>
  <si>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</si>
  <si>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</si>
  <si>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</si>
  <si>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</si>
  <si>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</si>
  <si>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</si>
  <si>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 xml:space="preserve">ОСНОВНЫЕ ПОКАЗАТЕЛИ ПРОГНОЗА </t>
  </si>
  <si>
    <t xml:space="preserve"> СОЦИАЛЬНО-ЭКОНОМИЧЕСКОГО РАЗВИТИЯ</t>
  </si>
  <si>
    <t xml:space="preserve">МУНИЦИПАЛЬНОГО РАЙОНА, ГОРОДСКОГО ОКРУГА, </t>
  </si>
  <si>
    <t>ВЕРЕВСКОГО СЕЛЬСКОГО ПОСЕЛЕНИЯ</t>
  </si>
  <si>
    <t xml:space="preserve">                         Ленинградсуой области</t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</si>
  <si>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сельское хозяйство, охота и лесное хозяйство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</si>
  <si>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обрабатывающие производства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</si>
  <si>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производство, распределение электроэнергии, газа и воды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</si>
  <si>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оптовая и розничная торговля, ремонт автотрансп.средств, мотоциклов, быт.изделий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</si>
  <si>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транспотр и связь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</si>
  <si>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операции с недвижимым имуществом, аренда и предоставление услуг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</si>
  <si>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государственное управление и обеспечение военной безопасности; обязательное социальное обеспечение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</si>
  <si>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образование</t>
    </r>
  </si>
  <si>
    <r>
      <rPr>
        <sz val="10"/>
        <rFont val="Calibri"/>
        <family val="2"/>
      </rPr>
      <t>–</t>
    </r>
    <r>
      <rPr>
        <sz val="10"/>
        <rFont val="Arial Cyr"/>
        <family val="0"/>
      </rPr>
      <t xml:space="preserve"> предоставление прочих коммунальных, социальных и персоональных услуг</t>
    </r>
  </si>
  <si>
    <t>Прочие доходы (безв.пост.от друг.бюдж.)</t>
  </si>
  <si>
    <t>Прочие расходы (межбюджет.трансферты)</t>
  </si>
  <si>
    <r>
      <t xml:space="preserve">– государственное управление и обеспечение военной безопасности; социальное страхование </t>
    </r>
    <r>
      <rPr>
        <sz val="9"/>
        <rFont val="Arial Narrow"/>
        <family val="2"/>
      </rPr>
      <t>(ОКВЭД 75.11.35)</t>
    </r>
  </si>
  <si>
    <r>
      <t xml:space="preserve">– сельское хозяйство, охота и лесное хозяйство </t>
    </r>
    <r>
      <rPr>
        <sz val="9"/>
        <rFont val="Arial Narrow"/>
        <family val="2"/>
      </rPr>
      <t>(ОКВЭД 03.00.09)</t>
    </r>
  </si>
  <si>
    <t>– производство и распределение электроэнергии, газа и воды (ОКВЭД  41.00.29)</t>
  </si>
  <si>
    <t>– транспорт и связь (ОКВЭД  63.12.21)</t>
  </si>
  <si>
    <t>Среднемесячная номинальная начисленная заработная плата на 1 работника (по крупным и средним организациям)</t>
  </si>
  <si>
    <t xml:space="preserve"> Фонд начисленной заработной платы работников (по крупным и средним организациям)</t>
  </si>
  <si>
    <t xml:space="preserve">    2011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</si>
</sst>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sz val="10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left" vertical="justify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9" fillId="0" borderId="40" xfId="0" applyFont="1" applyFill="1" applyBorder="1" applyAlignment="1" applyProtection="1">
      <alignment horizontal="left" vertical="center" wrapText="1" indent="1"/>
      <protection/>
    </xf>
    <xf numFmtId="0" fontId="9" fillId="0" borderId="40" xfId="0" applyFont="1" applyFill="1" applyBorder="1" applyAlignment="1" applyProtection="1">
      <alignment horizontal="left" wrapText="1" indent="1"/>
      <protection/>
    </xf>
    <xf numFmtId="0" fontId="9" fillId="0" borderId="40" xfId="0" applyFont="1" applyFill="1" applyBorder="1" applyAlignment="1" applyProtection="1">
      <alignment horizontal="left" vertical="center" wrapText="1" indent="2"/>
      <protection/>
    </xf>
    <xf numFmtId="0" fontId="9" fillId="0" borderId="41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5" fillId="33" borderId="44" xfId="0" applyFont="1" applyFill="1" applyBorder="1" applyAlignment="1" applyProtection="1">
      <alignment horizontal="left" vertical="center" wrapText="1"/>
      <protection/>
    </xf>
    <xf numFmtId="0" fontId="4" fillId="34" borderId="44" xfId="0" applyFont="1" applyFill="1" applyBorder="1" applyAlignment="1" applyProtection="1">
      <alignment horizontal="left" vertical="center" wrapText="1"/>
      <protection/>
    </xf>
    <xf numFmtId="0" fontId="5" fillId="34" borderId="44" xfId="0" applyFont="1" applyFill="1" applyBorder="1" applyAlignment="1" applyProtection="1">
      <alignment horizontal="left" vertical="center" wrapText="1"/>
      <protection/>
    </xf>
    <xf numFmtId="0" fontId="4" fillId="33" borderId="44" xfId="0" applyFont="1" applyFill="1" applyBorder="1" applyAlignment="1" applyProtection="1">
      <alignment/>
      <protection/>
    </xf>
    <xf numFmtId="0" fontId="4" fillId="33" borderId="45" xfId="0" applyFont="1" applyFill="1" applyBorder="1" applyAlignment="1" applyProtection="1">
      <alignment horizontal="left" vertical="center" wrapText="1"/>
      <protection/>
    </xf>
    <xf numFmtId="0" fontId="4" fillId="33" borderId="43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5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54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55" xfId="0" applyFont="1" applyBorder="1" applyAlignment="1">
      <alignment/>
    </xf>
    <xf numFmtId="0" fontId="4" fillId="0" borderId="55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47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46" xfId="0" applyFont="1" applyBorder="1" applyAlignment="1" quotePrefix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4" fillId="0" borderId="40" xfId="0" applyFont="1" applyFill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4" fillId="0" borderId="29" xfId="0" applyFont="1" applyBorder="1" applyAlignment="1" quotePrefix="1">
      <alignment horizontal="left" vertical="top" wrapText="1"/>
    </xf>
    <xf numFmtId="0" fontId="4" fillId="0" borderId="40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8" fillId="0" borderId="58" xfId="0" applyFont="1" applyBorder="1" applyAlignment="1">
      <alignment horizontal="center" vertical="top" wrapText="1"/>
    </xf>
    <xf numFmtId="0" fontId="0" fillId="0" borderId="5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4" fillId="0" borderId="37" xfId="0" applyFont="1" applyFill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center" vertical="top" wrapText="1"/>
    </xf>
    <xf numFmtId="0" fontId="8" fillId="33" borderId="44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justify"/>
    </xf>
    <xf numFmtId="0" fontId="4" fillId="0" borderId="46" xfId="0" applyFont="1" applyBorder="1" applyAlignment="1">
      <alignment/>
    </xf>
    <xf numFmtId="0" fontId="5" fillId="0" borderId="43" xfId="0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4" fillId="0" borderId="28" xfId="0" applyFont="1" applyBorder="1" applyAlignment="1" quotePrefix="1">
      <alignment horizontal="left" vertical="top" wrapText="1"/>
    </xf>
    <xf numFmtId="49" fontId="4" fillId="0" borderId="37" xfId="0" applyNumberFormat="1" applyFont="1" applyBorder="1" applyAlignment="1">
      <alignment horizontal="left" vertical="top" wrapText="1"/>
    </xf>
    <xf numFmtId="0" fontId="4" fillId="0" borderId="45" xfId="0" applyFont="1" applyBorder="1" applyAlignment="1">
      <alignment horizontal="center" vertical="top" wrapText="1"/>
    </xf>
    <xf numFmtId="0" fontId="0" fillId="0" borderId="53" xfId="0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33" borderId="28" xfId="0" applyFont="1" applyFill="1" applyBorder="1" applyAlignment="1" applyProtection="1">
      <alignment horizontal="left" vertical="top" wrapText="1"/>
      <protection/>
    </xf>
    <xf numFmtId="0" fontId="4" fillId="33" borderId="37" xfId="0" applyFont="1" applyFill="1" applyBorder="1" applyAlignment="1" applyProtection="1">
      <alignment horizontal="left" vertical="top" wrapText="1"/>
      <protection/>
    </xf>
    <xf numFmtId="0" fontId="4" fillId="0" borderId="46" xfId="0" applyFont="1" applyBorder="1" applyAlignment="1" quotePrefix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/>
    </xf>
    <xf numFmtId="0" fontId="5" fillId="0" borderId="55" xfId="0" applyFont="1" applyBorder="1" applyAlignment="1">
      <alignment horizontal="center" vertical="top" wrapText="1"/>
    </xf>
    <xf numFmtId="0" fontId="5" fillId="0" borderId="48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9" fillId="0" borderId="28" xfId="0" applyFont="1" applyFill="1" applyBorder="1" applyAlignment="1" applyProtection="1">
      <alignment horizontal="right" wrapText="1"/>
      <protection/>
    </xf>
    <xf numFmtId="1" fontId="4" fillId="0" borderId="28" xfId="0" applyNumberFormat="1" applyFont="1" applyBorder="1" applyAlignment="1">
      <alignment vertical="top" wrapText="1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5" fillId="33" borderId="44" xfId="0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28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6" fillId="0" borderId="28" xfId="0" applyFont="1" applyBorder="1" applyAlignment="1">
      <alignment vertical="top" wrapText="1"/>
    </xf>
    <xf numFmtId="1" fontId="4" fillId="0" borderId="18" xfId="0" applyNumberFormat="1" applyFont="1" applyBorder="1" applyAlignment="1">
      <alignment vertical="top" wrapText="1"/>
    </xf>
    <xf numFmtId="1" fontId="4" fillId="0" borderId="60" xfId="0" applyNumberFormat="1" applyFont="1" applyBorder="1" applyAlignment="1">
      <alignment vertical="top" wrapText="1"/>
    </xf>
    <xf numFmtId="1" fontId="0" fillId="0" borderId="18" xfId="0" applyNumberFormat="1" applyBorder="1" applyAlignment="1">
      <alignment vertical="top" wrapText="1"/>
    </xf>
    <xf numFmtId="1" fontId="0" fillId="0" borderId="28" xfId="0" applyNumberFormat="1" applyBorder="1" applyAlignment="1">
      <alignment vertical="top" wrapText="1"/>
    </xf>
    <xf numFmtId="1" fontId="0" fillId="0" borderId="60" xfId="0" applyNumberForma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28" xfId="0" applyNumberFormat="1" applyFont="1" applyBorder="1" applyAlignment="1">
      <alignment vertical="top" wrapText="1"/>
    </xf>
    <xf numFmtId="2" fontId="4" fillId="0" borderId="60" xfId="0" applyNumberFormat="1" applyFon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18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6" xfId="0" applyFont="1" applyBorder="1" applyAlignment="1">
      <alignment/>
    </xf>
    <xf numFmtId="180" fontId="14" fillId="0" borderId="28" xfId="0" applyNumberFormat="1" applyFont="1" applyBorder="1" applyAlignment="1">
      <alignment/>
    </xf>
    <xf numFmtId="180" fontId="0" fillId="0" borderId="28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8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center"/>
    </xf>
    <xf numFmtId="180" fontId="4" fillId="0" borderId="26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0" fontId="0" fillId="0" borderId="28" xfId="0" applyFont="1" applyBorder="1" applyAlignment="1">
      <alignment/>
    </xf>
    <xf numFmtId="180" fontId="0" fillId="0" borderId="28" xfId="0" applyNumberFormat="1" applyFont="1" applyBorder="1" applyAlignment="1">
      <alignment/>
    </xf>
    <xf numFmtId="180" fontId="1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180" fontId="4" fillId="0" borderId="28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80" fontId="14" fillId="0" borderId="28" xfId="0" applyNumberFormat="1" applyFont="1" applyBorder="1" applyAlignment="1">
      <alignment horizontal="center"/>
    </xf>
    <xf numFmtId="180" fontId="14" fillId="0" borderId="23" xfId="0" applyNumberFormat="1" applyFont="1" applyBorder="1" applyAlignment="1">
      <alignment horizontal="center"/>
    </xf>
    <xf numFmtId="180" fontId="14" fillId="0" borderId="26" xfId="0" applyNumberFormat="1" applyFont="1" applyBorder="1" applyAlignment="1">
      <alignment horizontal="center"/>
    </xf>
    <xf numFmtId="0" fontId="14" fillId="0" borderId="20" xfId="0" applyFont="1" applyBorder="1" applyAlignment="1">
      <alignment/>
    </xf>
    <xf numFmtId="180" fontId="14" fillId="0" borderId="28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4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53"/>
  <sheetViews>
    <sheetView tabSelected="1" zoomScalePageLayoutView="0" workbookViewId="0" topLeftCell="A1">
      <selection activeCell="B3" sqref="B3"/>
    </sheetView>
  </sheetViews>
  <sheetFormatPr defaultColWidth="9.00390625" defaultRowHeight="12.75"/>
  <sheetData>
    <row r="16" spans="1:9" ht="18">
      <c r="A16" s="291" t="s">
        <v>318</v>
      </c>
      <c r="B16" s="291"/>
      <c r="C16" s="291"/>
      <c r="D16" s="291"/>
      <c r="E16" s="291"/>
      <c r="F16" s="291"/>
      <c r="G16" s="291"/>
      <c r="H16" s="291"/>
      <c r="I16" s="291"/>
    </row>
    <row r="18" spans="1:9" ht="18">
      <c r="A18" s="292" t="s">
        <v>319</v>
      </c>
      <c r="B18" s="292"/>
      <c r="C18" s="292"/>
      <c r="D18" s="292"/>
      <c r="E18" s="292"/>
      <c r="F18" s="292"/>
      <c r="G18" s="292"/>
      <c r="H18" s="292"/>
      <c r="I18" s="292"/>
    </row>
    <row r="19" spans="1:9" ht="15">
      <c r="A19" s="231"/>
      <c r="B19" s="232"/>
      <c r="C19" s="232"/>
      <c r="D19" s="232"/>
      <c r="E19" s="232"/>
      <c r="F19" s="232"/>
      <c r="G19" s="232"/>
      <c r="H19" s="232"/>
      <c r="I19" s="233"/>
    </row>
    <row r="20" spans="1:9" ht="14.25" customHeight="1">
      <c r="A20" s="293" t="s">
        <v>320</v>
      </c>
      <c r="B20" s="293"/>
      <c r="C20" s="293"/>
      <c r="D20" s="293"/>
      <c r="E20" s="293"/>
      <c r="F20" s="293"/>
      <c r="G20" s="293"/>
      <c r="H20" s="293"/>
      <c r="I20" s="293"/>
    </row>
    <row r="21" spans="1:10" ht="15" customHeight="1">
      <c r="A21" s="294" t="s">
        <v>292</v>
      </c>
      <c r="B21" s="294"/>
      <c r="C21" s="294"/>
      <c r="D21" s="294"/>
      <c r="E21" s="294"/>
      <c r="F21" s="294"/>
      <c r="G21" s="294"/>
      <c r="H21" s="294"/>
      <c r="I21" s="294"/>
      <c r="J21" s="234"/>
    </row>
    <row r="22" spans="1:9" ht="15">
      <c r="A22" s="231"/>
      <c r="B22" s="231"/>
      <c r="C22" s="231"/>
      <c r="D22" s="231"/>
      <c r="E22" s="231"/>
      <c r="F22" s="231"/>
      <c r="G22" s="231"/>
      <c r="H22" s="231"/>
      <c r="I22" s="233"/>
    </row>
    <row r="23" spans="1:9" ht="18">
      <c r="A23" s="233" t="s">
        <v>0</v>
      </c>
      <c r="B23" s="295" t="s">
        <v>321</v>
      </c>
      <c r="C23" s="295"/>
      <c r="D23" s="295"/>
      <c r="E23" s="295"/>
      <c r="F23" s="295"/>
      <c r="G23" s="295"/>
      <c r="H23" s="295"/>
      <c r="I23" s="233"/>
    </row>
    <row r="24" spans="1:9" ht="14.25">
      <c r="A24" s="233"/>
      <c r="B24" s="233"/>
      <c r="C24" s="233"/>
      <c r="D24" s="233"/>
      <c r="E24" s="233"/>
      <c r="F24" s="233"/>
      <c r="G24" s="233"/>
      <c r="H24" s="233"/>
      <c r="I24" s="233"/>
    </row>
    <row r="25" spans="1:9" ht="14.25">
      <c r="A25" s="233"/>
      <c r="B25" s="233"/>
      <c r="C25" s="233"/>
      <c r="D25" s="233"/>
      <c r="E25" s="233"/>
      <c r="F25" s="233"/>
      <c r="G25" s="233"/>
      <c r="H25" s="233"/>
      <c r="I25" s="233"/>
    </row>
    <row r="26" spans="1:9" ht="15">
      <c r="A26" s="231" t="s">
        <v>293</v>
      </c>
      <c r="B26" s="233"/>
      <c r="C26" s="233"/>
      <c r="D26" s="231"/>
      <c r="E26" s="231"/>
      <c r="F26" s="231"/>
      <c r="G26" s="233"/>
      <c r="H26" s="233"/>
      <c r="I26" s="233"/>
    </row>
    <row r="50" spans="1:8" ht="12.75">
      <c r="A50" t="s">
        <v>9</v>
      </c>
      <c r="B50" s="290" t="s">
        <v>238</v>
      </c>
      <c r="C50" s="290"/>
      <c r="D50" s="290"/>
      <c r="E50" s="290"/>
      <c r="F50" s="290"/>
      <c r="G50" s="290"/>
      <c r="H50" s="290"/>
    </row>
    <row r="51" spans="3:4" ht="12.75">
      <c r="C51" t="s">
        <v>10</v>
      </c>
      <c r="D51" t="s">
        <v>236</v>
      </c>
    </row>
    <row r="52" spans="1:8" ht="12.75">
      <c r="A52" t="s">
        <v>232</v>
      </c>
      <c r="B52" t="s">
        <v>237</v>
      </c>
      <c r="C52" s="290" t="s">
        <v>322</v>
      </c>
      <c r="D52" s="290"/>
      <c r="E52" s="290"/>
      <c r="F52" s="290"/>
      <c r="G52" s="290"/>
      <c r="H52" s="290"/>
    </row>
    <row r="53" ht="12.75">
      <c r="E53" t="s">
        <v>340</v>
      </c>
    </row>
  </sheetData>
  <sheetProtection/>
  <mergeCells count="7">
    <mergeCell ref="C52:H52"/>
    <mergeCell ref="A16:I16"/>
    <mergeCell ref="A18:I18"/>
    <mergeCell ref="A20:I20"/>
    <mergeCell ref="A21:I21"/>
    <mergeCell ref="B23:H23"/>
    <mergeCell ref="B50:H5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7">
      <selection activeCell="G15" sqref="G15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100" t="s">
        <v>1</v>
      </c>
      <c r="B2" s="107" t="s">
        <v>11</v>
      </c>
      <c r="C2" s="149" t="s">
        <v>301</v>
      </c>
      <c r="D2" s="149" t="s">
        <v>302</v>
      </c>
      <c r="E2" s="296" t="s">
        <v>3</v>
      </c>
      <c r="F2" s="297"/>
      <c r="G2" s="298"/>
    </row>
    <row r="3" spans="1:7" ht="16.5" thickBot="1">
      <c r="A3" s="103"/>
      <c r="B3" s="108" t="s">
        <v>12</v>
      </c>
      <c r="C3" s="150" t="s">
        <v>228</v>
      </c>
      <c r="D3" s="150" t="s">
        <v>230</v>
      </c>
      <c r="E3" s="104" t="s">
        <v>233</v>
      </c>
      <c r="F3" s="151" t="s">
        <v>239</v>
      </c>
      <c r="G3" s="104" t="s">
        <v>294</v>
      </c>
    </row>
    <row r="4" spans="1:7" ht="15">
      <c r="A4" s="195"/>
      <c r="B4" s="136"/>
      <c r="C4" s="4"/>
      <c r="D4" s="4"/>
      <c r="E4" s="26"/>
      <c r="F4" s="4"/>
      <c r="G4" s="26"/>
    </row>
    <row r="5" spans="1:7" ht="31.5">
      <c r="A5" s="196" t="s">
        <v>136</v>
      </c>
      <c r="B5" s="197"/>
      <c r="C5" s="41"/>
      <c r="D5" s="41"/>
      <c r="E5" s="41"/>
      <c r="F5" s="41"/>
      <c r="G5" s="41"/>
    </row>
    <row r="6" spans="1:7" ht="0.75" customHeight="1">
      <c r="A6" s="198"/>
      <c r="B6" s="199"/>
      <c r="C6" s="53"/>
      <c r="D6" s="53"/>
      <c r="E6" s="53"/>
      <c r="F6" s="53"/>
      <c r="G6" s="53"/>
    </row>
    <row r="7" spans="1:7" ht="45">
      <c r="A7" s="200" t="s">
        <v>263</v>
      </c>
      <c r="B7" s="201" t="s">
        <v>249</v>
      </c>
      <c r="C7" s="123">
        <v>3.1</v>
      </c>
      <c r="D7" s="123">
        <v>2.5</v>
      </c>
      <c r="E7" s="74">
        <v>1.5</v>
      </c>
      <c r="F7" s="123">
        <v>1.5</v>
      </c>
      <c r="G7" s="74">
        <v>1.5</v>
      </c>
    </row>
    <row r="8" spans="1:7" ht="15">
      <c r="A8" s="164" t="s">
        <v>251</v>
      </c>
      <c r="B8" s="202"/>
      <c r="C8" s="122"/>
      <c r="D8" s="122"/>
      <c r="E8" s="53"/>
      <c r="F8" s="122"/>
      <c r="G8" s="53"/>
    </row>
    <row r="9" spans="1:7" ht="30">
      <c r="A9" s="141" t="s">
        <v>7</v>
      </c>
      <c r="B9" s="203" t="s">
        <v>249</v>
      </c>
      <c r="C9" s="122" t="s">
        <v>133</v>
      </c>
      <c r="D9" s="122"/>
      <c r="E9" s="41"/>
      <c r="F9" s="122"/>
      <c r="G9" s="41"/>
    </row>
    <row r="10" spans="1:7" ht="30">
      <c r="A10" s="141" t="s">
        <v>250</v>
      </c>
      <c r="B10" s="203" t="s">
        <v>249</v>
      </c>
      <c r="C10" s="122" t="s">
        <v>133</v>
      </c>
      <c r="D10" s="122"/>
      <c r="E10" s="53"/>
      <c r="F10" s="122"/>
      <c r="G10" s="53"/>
    </row>
    <row r="11" spans="1:7" ht="30">
      <c r="A11" s="165" t="s">
        <v>213</v>
      </c>
      <c r="B11" s="203" t="s">
        <v>249</v>
      </c>
      <c r="C11" s="123" t="s">
        <v>133</v>
      </c>
      <c r="D11" s="123"/>
      <c r="E11" s="74"/>
      <c r="F11" s="123"/>
      <c r="G11" s="74"/>
    </row>
    <row r="12" spans="1:7" ht="45">
      <c r="A12" s="164" t="s">
        <v>137</v>
      </c>
      <c r="B12" s="203" t="s">
        <v>249</v>
      </c>
      <c r="C12" s="123">
        <v>3.1</v>
      </c>
      <c r="D12" s="123">
        <v>2.5</v>
      </c>
      <c r="E12" s="74">
        <v>1.5</v>
      </c>
      <c r="F12" s="123">
        <v>1.5</v>
      </c>
      <c r="G12" s="74">
        <v>1.5</v>
      </c>
    </row>
    <row r="13" spans="1:7" ht="45">
      <c r="A13" s="164" t="s">
        <v>243</v>
      </c>
      <c r="B13" s="153" t="s">
        <v>254</v>
      </c>
      <c r="C13" s="123">
        <v>27.5</v>
      </c>
      <c r="D13" s="123">
        <v>27.9</v>
      </c>
      <c r="E13" s="74">
        <v>28.2</v>
      </c>
      <c r="F13" s="123">
        <v>28.5</v>
      </c>
      <c r="G13" s="74">
        <v>28.7</v>
      </c>
    </row>
    <row r="14" spans="1:7" ht="45">
      <c r="A14" s="164" t="s">
        <v>264</v>
      </c>
      <c r="B14" s="153" t="s">
        <v>8</v>
      </c>
      <c r="C14" s="123">
        <v>85.4</v>
      </c>
      <c r="D14" s="123">
        <v>93.5</v>
      </c>
      <c r="E14" s="74">
        <v>94.4</v>
      </c>
      <c r="F14" s="123">
        <v>97.3</v>
      </c>
      <c r="G14" s="74">
        <v>98</v>
      </c>
    </row>
    <row r="15" spans="1:8" ht="52.5" customHeight="1">
      <c r="A15" s="165" t="s">
        <v>218</v>
      </c>
      <c r="B15" s="202"/>
      <c r="C15" s="123" t="s">
        <v>133</v>
      </c>
      <c r="D15" s="123"/>
      <c r="E15" s="74"/>
      <c r="F15" s="123"/>
      <c r="G15" s="74"/>
      <c r="H15" s="1"/>
    </row>
    <row r="16" spans="1:8" ht="18" customHeight="1">
      <c r="A16" s="164" t="s">
        <v>244</v>
      </c>
      <c r="B16" s="153" t="s">
        <v>252</v>
      </c>
      <c r="C16" s="123"/>
      <c r="D16" s="123"/>
      <c r="E16" s="74"/>
      <c r="F16" s="123"/>
      <c r="G16" s="74"/>
      <c r="H16" s="1"/>
    </row>
    <row r="17" spans="1:8" ht="20.25" customHeight="1">
      <c r="A17" s="164" t="s">
        <v>245</v>
      </c>
      <c r="B17" s="153" t="s">
        <v>252</v>
      </c>
      <c r="C17" s="123"/>
      <c r="D17" s="123"/>
      <c r="E17" s="74"/>
      <c r="F17" s="123"/>
      <c r="G17" s="74"/>
      <c r="H17" s="1"/>
    </row>
    <row r="18" spans="1:8" ht="18.75" customHeight="1">
      <c r="A18" s="164" t="s">
        <v>246</v>
      </c>
      <c r="B18" s="153" t="s">
        <v>252</v>
      </c>
      <c r="C18" s="123"/>
      <c r="D18" s="123"/>
      <c r="E18" s="74"/>
      <c r="F18" s="123"/>
      <c r="G18" s="74"/>
      <c r="H18" s="1"/>
    </row>
    <row r="19" spans="1:8" ht="30">
      <c r="A19" s="164" t="s">
        <v>247</v>
      </c>
      <c r="B19" s="153" t="s">
        <v>253</v>
      </c>
      <c r="C19" s="123"/>
      <c r="D19" s="123"/>
      <c r="E19" s="74"/>
      <c r="F19" s="123"/>
      <c r="G19" s="74"/>
      <c r="H19" s="1"/>
    </row>
    <row r="20" spans="1:8" ht="15">
      <c r="A20" s="165" t="s">
        <v>248</v>
      </c>
      <c r="B20" s="153"/>
      <c r="C20" s="123"/>
      <c r="D20" s="123"/>
      <c r="E20" s="74"/>
      <c r="F20" s="123"/>
      <c r="G20" s="74"/>
      <c r="H20" s="1"/>
    </row>
    <row r="21" spans="1:8" ht="15">
      <c r="A21" s="191" t="s">
        <v>133</v>
      </c>
      <c r="B21" s="153"/>
      <c r="C21" s="123"/>
      <c r="D21" s="123"/>
      <c r="E21" s="74"/>
      <c r="F21" s="123"/>
      <c r="G21" s="74"/>
      <c r="H21" s="1"/>
    </row>
    <row r="22" spans="1:8" ht="23.25" customHeight="1">
      <c r="A22" s="191" t="s">
        <v>133</v>
      </c>
      <c r="B22" s="153"/>
      <c r="C22" s="123"/>
      <c r="D22" s="123"/>
      <c r="E22" s="74"/>
      <c r="F22" s="123"/>
      <c r="G22" s="74"/>
      <c r="H22" s="1"/>
    </row>
    <row r="23" spans="1:8" ht="36.75" customHeight="1">
      <c r="A23" s="165" t="s">
        <v>130</v>
      </c>
      <c r="B23" s="153" t="s">
        <v>231</v>
      </c>
      <c r="C23" s="123">
        <v>153</v>
      </c>
      <c r="D23" s="123">
        <v>155</v>
      </c>
      <c r="E23" s="74">
        <v>160</v>
      </c>
      <c r="F23" s="123">
        <v>165</v>
      </c>
      <c r="G23" s="74">
        <v>170</v>
      </c>
      <c r="H23" s="1"/>
    </row>
    <row r="24" spans="1:8" ht="32.25" customHeight="1">
      <c r="A24" s="165" t="s">
        <v>129</v>
      </c>
      <c r="B24" s="153"/>
      <c r="C24" s="123">
        <v>313</v>
      </c>
      <c r="D24" s="123">
        <v>319</v>
      </c>
      <c r="E24" s="74">
        <v>327</v>
      </c>
      <c r="F24" s="123">
        <v>334</v>
      </c>
      <c r="G24" s="74">
        <v>341</v>
      </c>
      <c r="H24" s="1"/>
    </row>
    <row r="25" spans="1:8" ht="27" customHeight="1">
      <c r="A25" s="165" t="s">
        <v>265</v>
      </c>
      <c r="B25" s="153" t="s">
        <v>231</v>
      </c>
      <c r="C25" s="123">
        <v>313</v>
      </c>
      <c r="D25" s="123">
        <v>319</v>
      </c>
      <c r="E25" s="74">
        <v>327</v>
      </c>
      <c r="F25" s="123">
        <v>334</v>
      </c>
      <c r="G25" s="74">
        <v>341</v>
      </c>
      <c r="H25" s="1"/>
    </row>
    <row r="26" spans="1:8" ht="30.75" customHeight="1">
      <c r="A26" s="165" t="s">
        <v>266</v>
      </c>
      <c r="B26" s="153" t="s">
        <v>231</v>
      </c>
      <c r="C26" s="123"/>
      <c r="D26" s="123"/>
      <c r="E26" s="74"/>
      <c r="F26" s="123"/>
      <c r="G26" s="74"/>
      <c r="H26" s="1"/>
    </row>
    <row r="27" spans="1:8" ht="30.75" customHeight="1">
      <c r="A27" s="164" t="s">
        <v>317</v>
      </c>
      <c r="B27" s="153" t="s">
        <v>231</v>
      </c>
      <c r="C27" s="123"/>
      <c r="D27" s="123"/>
      <c r="E27" s="74"/>
      <c r="F27" s="123"/>
      <c r="G27" s="74"/>
      <c r="H27" s="1"/>
    </row>
    <row r="28" spans="1:8" ht="34.5" customHeight="1">
      <c r="A28" s="165" t="s">
        <v>267</v>
      </c>
      <c r="B28" s="153" t="s">
        <v>231</v>
      </c>
      <c r="C28" s="123"/>
      <c r="D28" s="123"/>
      <c r="E28" s="74"/>
      <c r="F28" s="123"/>
      <c r="G28" s="74"/>
      <c r="H28" s="1"/>
    </row>
    <row r="29" spans="1:8" ht="33" customHeight="1">
      <c r="A29" s="141" t="s">
        <v>225</v>
      </c>
      <c r="B29" s="153"/>
      <c r="C29" s="123"/>
      <c r="D29" s="123"/>
      <c r="E29" s="74"/>
      <c r="F29" s="123"/>
      <c r="G29" s="74"/>
      <c r="H29" s="1"/>
    </row>
    <row r="30" spans="1:8" ht="30.75" customHeight="1">
      <c r="A30" s="164" t="s">
        <v>268</v>
      </c>
      <c r="B30" s="153" t="s">
        <v>231</v>
      </c>
      <c r="C30" s="123"/>
      <c r="D30" s="123"/>
      <c r="E30" s="74"/>
      <c r="F30" s="123"/>
      <c r="G30" s="74"/>
      <c r="H30" s="1"/>
    </row>
    <row r="31" spans="1:8" ht="30.75" customHeight="1">
      <c r="A31" s="164" t="s">
        <v>269</v>
      </c>
      <c r="B31" s="153" t="s">
        <v>231</v>
      </c>
      <c r="C31" s="123"/>
      <c r="D31" s="123"/>
      <c r="E31" s="74"/>
      <c r="F31" s="123"/>
      <c r="G31" s="74"/>
      <c r="H31" s="1"/>
    </row>
    <row r="32" spans="1:8" ht="30.75" customHeight="1">
      <c r="A32" s="164" t="s">
        <v>200</v>
      </c>
      <c r="B32" s="204"/>
      <c r="C32" s="123"/>
      <c r="D32" s="123"/>
      <c r="E32" s="74"/>
      <c r="F32" s="123"/>
      <c r="G32" s="74"/>
      <c r="H32" s="1"/>
    </row>
    <row r="33" spans="1:8" ht="30.75" customHeight="1">
      <c r="A33" s="164" t="s">
        <v>270</v>
      </c>
      <c r="B33" s="153" t="s">
        <v>271</v>
      </c>
      <c r="C33" s="123" t="s">
        <v>133</v>
      </c>
      <c r="D33" s="123"/>
      <c r="E33" s="74"/>
      <c r="F33" s="123"/>
      <c r="G33" s="74"/>
      <c r="H33" s="1"/>
    </row>
    <row r="34" spans="1:8" ht="30.75" customHeight="1">
      <c r="A34" s="164" t="s">
        <v>304</v>
      </c>
      <c r="B34" s="153" t="s">
        <v>131</v>
      </c>
      <c r="C34" s="123">
        <v>88</v>
      </c>
      <c r="D34" s="123">
        <v>88</v>
      </c>
      <c r="E34" s="74">
        <v>88</v>
      </c>
      <c r="F34" s="123">
        <v>88</v>
      </c>
      <c r="G34" s="74">
        <v>88</v>
      </c>
      <c r="H34" s="1"/>
    </row>
    <row r="35" spans="1:8" ht="30" customHeight="1">
      <c r="A35" s="164" t="s">
        <v>305</v>
      </c>
      <c r="B35" s="153" t="s">
        <v>131</v>
      </c>
      <c r="C35" s="123">
        <v>3.5</v>
      </c>
      <c r="D35" s="123">
        <v>3.5</v>
      </c>
      <c r="E35" s="74">
        <v>3.5</v>
      </c>
      <c r="F35" s="123">
        <v>3.5</v>
      </c>
      <c r="G35" s="74">
        <v>3.5</v>
      </c>
      <c r="H35" s="1"/>
    </row>
    <row r="36" spans="1:8" ht="34.5" customHeight="1">
      <c r="A36" s="164" t="s">
        <v>272</v>
      </c>
      <c r="B36" s="153" t="s">
        <v>273</v>
      </c>
      <c r="C36" s="123">
        <v>5.25</v>
      </c>
      <c r="D36" s="123">
        <v>5.25</v>
      </c>
      <c r="E36" s="74">
        <v>5.25</v>
      </c>
      <c r="F36" s="123">
        <v>5.25</v>
      </c>
      <c r="G36" s="74">
        <v>5.25</v>
      </c>
      <c r="H36" s="1"/>
    </row>
    <row r="37" spans="1:8" ht="34.5" customHeight="1">
      <c r="A37" s="164" t="s">
        <v>307</v>
      </c>
      <c r="B37" s="153" t="s">
        <v>273</v>
      </c>
      <c r="C37" s="123">
        <v>14</v>
      </c>
      <c r="D37" s="123">
        <v>14</v>
      </c>
      <c r="E37" s="74">
        <v>14</v>
      </c>
      <c r="F37" s="123">
        <v>14</v>
      </c>
      <c r="G37" s="74">
        <v>14</v>
      </c>
      <c r="H37" s="1"/>
    </row>
    <row r="38" spans="1:8" ht="34.5" customHeight="1">
      <c r="A38" s="205" t="s">
        <v>306</v>
      </c>
      <c r="B38" s="153" t="s">
        <v>274</v>
      </c>
      <c r="C38" s="123" t="s">
        <v>133</v>
      </c>
      <c r="D38" s="123"/>
      <c r="E38" s="74"/>
      <c r="F38" s="123"/>
      <c r="G38" s="74"/>
      <c r="H38" s="1"/>
    </row>
    <row r="39" spans="1:8" ht="30">
      <c r="A39" s="164" t="s">
        <v>308</v>
      </c>
      <c r="B39" s="153" t="s">
        <v>276</v>
      </c>
      <c r="C39" s="123">
        <v>17.5</v>
      </c>
      <c r="D39" s="123">
        <v>17.5</v>
      </c>
      <c r="E39" s="74">
        <v>17.5</v>
      </c>
      <c r="F39" s="123">
        <v>17.5</v>
      </c>
      <c r="G39" s="74">
        <v>17.5</v>
      </c>
      <c r="H39" s="1"/>
    </row>
    <row r="40" spans="1:8" ht="30">
      <c r="A40" s="164" t="s">
        <v>309</v>
      </c>
      <c r="B40" s="153" t="s">
        <v>277</v>
      </c>
      <c r="C40" s="123">
        <v>17.5</v>
      </c>
      <c r="D40" s="123">
        <v>17.5</v>
      </c>
      <c r="E40" s="74">
        <v>17.5</v>
      </c>
      <c r="F40" s="123">
        <v>17.5</v>
      </c>
      <c r="G40" s="74">
        <v>17.5</v>
      </c>
      <c r="H40" s="1"/>
    </row>
    <row r="41" spans="1:8" ht="63" customHeight="1">
      <c r="A41" s="165" t="s">
        <v>278</v>
      </c>
      <c r="B41" s="153" t="s">
        <v>275</v>
      </c>
      <c r="C41" s="123">
        <v>352</v>
      </c>
      <c r="D41" s="123">
        <v>352</v>
      </c>
      <c r="E41" s="74">
        <v>352</v>
      </c>
      <c r="F41" s="123">
        <v>352</v>
      </c>
      <c r="G41" s="74">
        <v>352</v>
      </c>
      <c r="H41" s="1"/>
    </row>
    <row r="42" spans="1:8" ht="60.75" thickBot="1">
      <c r="A42" s="206" t="s">
        <v>214</v>
      </c>
      <c r="B42" s="207" t="s">
        <v>8</v>
      </c>
      <c r="C42" s="124">
        <v>100</v>
      </c>
      <c r="D42" s="124">
        <v>100</v>
      </c>
      <c r="E42" s="79">
        <v>100</v>
      </c>
      <c r="F42" s="124">
        <v>100</v>
      </c>
      <c r="G42" s="79">
        <v>100</v>
      </c>
      <c r="H42" s="1"/>
    </row>
    <row r="43" spans="1:8" ht="15">
      <c r="A43" s="3"/>
      <c r="B43" s="3"/>
      <c r="E43" s="1"/>
      <c r="F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5">
      <c r="A63" s="3"/>
      <c r="B63" s="3"/>
      <c r="E63" s="1"/>
      <c r="F63" s="1"/>
      <c r="G63" s="1"/>
      <c r="H63" s="1"/>
    </row>
    <row r="64" spans="1:8" ht="15">
      <c r="A64" s="3"/>
      <c r="B64" s="3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  <row r="68" spans="1:8" ht="12.75">
      <c r="A68" s="1"/>
      <c r="B68" s="1"/>
      <c r="E68" s="1"/>
      <c r="F68" s="1"/>
      <c r="G68" s="1"/>
      <c r="H68" s="1"/>
    </row>
    <row r="69" spans="1:8" ht="12.75">
      <c r="A69" s="1"/>
      <c r="B69" s="1"/>
      <c r="E69" s="1"/>
      <c r="F69" s="1"/>
      <c r="G69" s="1"/>
      <c r="H69" s="1"/>
    </row>
  </sheetData>
  <sheetProtection/>
  <mergeCells count="1">
    <mergeCell ref="E2:G2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3">
      <selection activeCell="A8" sqref="A8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9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100" t="s">
        <v>1</v>
      </c>
      <c r="B2" s="100" t="s">
        <v>2</v>
      </c>
      <c r="C2" s="101" t="s">
        <v>11</v>
      </c>
      <c r="D2" s="149" t="s">
        <v>301</v>
      </c>
      <c r="E2" s="149" t="s">
        <v>302</v>
      </c>
      <c r="F2" s="296" t="s">
        <v>3</v>
      </c>
      <c r="G2" s="297"/>
      <c r="H2" s="29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03"/>
      <c r="C3" s="104" t="s">
        <v>12</v>
      </c>
      <c r="D3" s="150" t="s">
        <v>228</v>
      </c>
      <c r="E3" s="150" t="s">
        <v>230</v>
      </c>
      <c r="F3" s="104" t="s">
        <v>233</v>
      </c>
      <c r="G3" s="151" t="s">
        <v>239</v>
      </c>
      <c r="H3" s="104" t="s">
        <v>294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212"/>
      <c r="D4" s="26"/>
      <c r="E4" s="216"/>
      <c r="F4" s="26"/>
      <c r="G4" s="89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105" t="s">
        <v>196</v>
      </c>
      <c r="B5" s="3"/>
      <c r="C5" s="213"/>
      <c r="D5" s="41"/>
      <c r="E5" s="3"/>
      <c r="F5" s="41"/>
      <c r="G5" s="3"/>
      <c r="H5" s="41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105"/>
      <c r="B6" s="3"/>
      <c r="C6" s="213"/>
      <c r="D6" s="41"/>
      <c r="E6" s="3"/>
      <c r="F6" s="41"/>
      <c r="G6" s="3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32.25" customHeight="1">
      <c r="A7" s="165" t="s">
        <v>219</v>
      </c>
      <c r="B7" s="209"/>
      <c r="C7" s="214" t="s">
        <v>220</v>
      </c>
      <c r="D7" s="53"/>
      <c r="E7" s="24"/>
      <c r="F7" s="53"/>
      <c r="G7" s="24"/>
      <c r="H7" s="5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54" t="s">
        <v>215</v>
      </c>
      <c r="B8" s="175"/>
      <c r="C8" s="215" t="s">
        <v>48</v>
      </c>
      <c r="D8" s="52"/>
      <c r="E8" s="14"/>
      <c r="F8" s="52"/>
      <c r="G8" s="14"/>
      <c r="H8" s="52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62" t="s">
        <v>216</v>
      </c>
      <c r="B9" s="175"/>
      <c r="C9" s="215"/>
      <c r="D9" s="52"/>
      <c r="E9" s="14"/>
      <c r="F9" s="52"/>
      <c r="G9" s="14"/>
      <c r="H9" s="52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54" t="s">
        <v>133</v>
      </c>
      <c r="B10" s="175"/>
      <c r="C10" s="215"/>
      <c r="D10" s="52"/>
      <c r="E10" s="14"/>
      <c r="F10" s="52"/>
      <c r="G10" s="14"/>
      <c r="H10" s="52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54" t="s">
        <v>133</v>
      </c>
      <c r="B11" s="175"/>
      <c r="C11" s="215"/>
      <c r="D11" s="52"/>
      <c r="E11" s="14"/>
      <c r="F11" s="52"/>
      <c r="G11" s="14"/>
      <c r="H11" s="52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54" t="s">
        <v>287</v>
      </c>
      <c r="B12" s="173"/>
      <c r="C12" s="153" t="s">
        <v>199</v>
      </c>
      <c r="D12" s="53"/>
      <c r="E12" s="24"/>
      <c r="F12" s="53"/>
      <c r="G12" s="24"/>
      <c r="H12" s="5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62" t="s">
        <v>216</v>
      </c>
      <c r="B13" s="173"/>
      <c r="C13" s="153"/>
      <c r="D13" s="53"/>
      <c r="E13" s="24"/>
      <c r="F13" s="53"/>
      <c r="G13" s="24"/>
      <c r="H13" s="53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5">
      <c r="A14" s="154" t="s">
        <v>133</v>
      </c>
      <c r="B14" s="173"/>
      <c r="C14" s="153"/>
      <c r="D14" s="53"/>
      <c r="E14" s="24"/>
      <c r="F14" s="53"/>
      <c r="G14" s="24"/>
      <c r="H14" s="53"/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54" t="s">
        <v>133</v>
      </c>
      <c r="B15" s="173"/>
      <c r="C15" s="153"/>
      <c r="D15" s="53"/>
      <c r="E15" s="24"/>
      <c r="F15" s="53"/>
      <c r="G15" s="24"/>
      <c r="H15" s="53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210" t="s">
        <v>221</v>
      </c>
      <c r="B16" s="186"/>
      <c r="C16" s="153" t="s">
        <v>197</v>
      </c>
      <c r="D16" s="74"/>
      <c r="E16" s="25"/>
      <c r="F16" s="74"/>
      <c r="G16" s="25"/>
      <c r="H16" s="74"/>
    </row>
    <row r="17" spans="1:8" ht="30.75" customHeight="1">
      <c r="A17" s="162" t="s">
        <v>216</v>
      </c>
      <c r="B17" s="186"/>
      <c r="C17" s="215"/>
      <c r="D17" s="74"/>
      <c r="E17" s="25"/>
      <c r="F17" s="74"/>
      <c r="G17" s="25"/>
      <c r="H17" s="74"/>
    </row>
    <row r="18" spans="1:8" ht="15" customHeight="1">
      <c r="A18" s="154" t="s">
        <v>133</v>
      </c>
      <c r="B18" s="186"/>
      <c r="C18" s="215"/>
      <c r="D18" s="74"/>
      <c r="E18" s="25"/>
      <c r="F18" s="74"/>
      <c r="G18" s="25"/>
      <c r="H18" s="74"/>
    </row>
    <row r="19" spans="1:8" ht="15" customHeight="1">
      <c r="A19" s="154" t="s">
        <v>133</v>
      </c>
      <c r="B19" s="186"/>
      <c r="C19" s="215"/>
      <c r="D19" s="74"/>
      <c r="E19" s="25"/>
      <c r="F19" s="74"/>
      <c r="G19" s="25"/>
      <c r="H19" s="74"/>
    </row>
    <row r="20" spans="1:8" ht="33.75" customHeight="1">
      <c r="A20" s="154" t="s">
        <v>222</v>
      </c>
      <c r="B20" s="186"/>
      <c r="C20" s="215" t="s">
        <v>198</v>
      </c>
      <c r="D20" s="74"/>
      <c r="E20" s="25"/>
      <c r="F20" s="74"/>
      <c r="G20" s="25"/>
      <c r="H20" s="74"/>
    </row>
    <row r="21" spans="1:8" ht="33.75" customHeight="1">
      <c r="A21" s="162" t="s">
        <v>216</v>
      </c>
      <c r="B21" s="186"/>
      <c r="C21" s="215"/>
      <c r="D21" s="74"/>
      <c r="E21" s="25"/>
      <c r="F21" s="74"/>
      <c r="G21" s="25"/>
      <c r="H21" s="74"/>
    </row>
    <row r="22" spans="1:8" ht="14.25" customHeight="1">
      <c r="A22" s="165" t="s">
        <v>133</v>
      </c>
      <c r="B22" s="186"/>
      <c r="C22" s="215"/>
      <c r="D22" s="78"/>
      <c r="E22" s="25"/>
      <c r="F22" s="74"/>
      <c r="G22" s="25"/>
      <c r="H22" s="74"/>
    </row>
    <row r="23" spans="1:8" ht="15.75" customHeight="1">
      <c r="A23" s="165" t="s">
        <v>133</v>
      </c>
      <c r="B23" s="186"/>
      <c r="C23" s="153"/>
      <c r="D23" s="74"/>
      <c r="E23" s="25"/>
      <c r="F23" s="74"/>
      <c r="G23" s="25"/>
      <c r="H23" s="74"/>
    </row>
    <row r="24" spans="1:8" ht="60">
      <c r="A24" s="210" t="s">
        <v>290</v>
      </c>
      <c r="B24" s="137"/>
      <c r="C24" s="215" t="s">
        <v>291</v>
      </c>
      <c r="D24" s="74"/>
      <c r="E24" s="13"/>
      <c r="F24" s="73"/>
      <c r="G24" s="13"/>
      <c r="H24" s="73"/>
    </row>
    <row r="25" spans="1:8" ht="45.75" thickBot="1">
      <c r="A25" s="211" t="s">
        <v>289</v>
      </c>
      <c r="B25" s="208"/>
      <c r="C25" s="215" t="s">
        <v>291</v>
      </c>
      <c r="D25" s="79"/>
      <c r="E25" s="64"/>
      <c r="F25" s="79"/>
      <c r="G25" s="64"/>
      <c r="H25" s="79"/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0">
      <selection activeCell="K11" sqref="K11"/>
    </sheetView>
  </sheetViews>
  <sheetFormatPr defaultColWidth="9.00390625" defaultRowHeight="12.75"/>
  <cols>
    <col min="1" max="1" width="45.375" style="0" customWidth="1"/>
    <col min="2" max="2" width="16.125" style="29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100" t="s">
        <v>1</v>
      </c>
      <c r="B2" s="109" t="s">
        <v>11</v>
      </c>
      <c r="C2" s="149" t="s">
        <v>301</v>
      </c>
      <c r="D2" s="149" t="s">
        <v>302</v>
      </c>
      <c r="E2" s="296" t="s">
        <v>3</v>
      </c>
      <c r="F2" s="297"/>
      <c r="G2" s="298"/>
    </row>
    <row r="3" spans="1:7" ht="16.5" thickBot="1">
      <c r="A3" s="103"/>
      <c r="B3" s="110" t="s">
        <v>12</v>
      </c>
      <c r="C3" s="150" t="s">
        <v>228</v>
      </c>
      <c r="D3" s="150" t="s">
        <v>230</v>
      </c>
      <c r="E3" s="104" t="s">
        <v>233</v>
      </c>
      <c r="F3" s="151" t="s">
        <v>239</v>
      </c>
      <c r="G3" s="104" t="s">
        <v>294</v>
      </c>
    </row>
    <row r="4" spans="1:7" ht="15">
      <c r="A4" s="117"/>
      <c r="B4" s="6"/>
      <c r="C4" s="26"/>
      <c r="D4" s="6"/>
      <c r="E4" s="43"/>
      <c r="F4" s="6"/>
      <c r="G4" s="43"/>
    </row>
    <row r="5" spans="1:7" ht="31.5">
      <c r="A5" s="118" t="s">
        <v>203</v>
      </c>
      <c r="B5" s="6"/>
      <c r="C5" s="41">
        <v>5596</v>
      </c>
      <c r="D5" s="3"/>
      <c r="E5" s="41"/>
      <c r="F5" s="3"/>
      <c r="G5" s="41"/>
    </row>
    <row r="6" spans="1:7" ht="18">
      <c r="A6" s="119"/>
      <c r="B6" s="36"/>
      <c r="C6" s="52"/>
      <c r="D6" s="14"/>
      <c r="E6" s="52"/>
      <c r="F6" s="14"/>
      <c r="G6" s="52"/>
    </row>
    <row r="7" spans="1:7" ht="30">
      <c r="A7" s="145" t="s">
        <v>258</v>
      </c>
      <c r="B7" s="160" t="s">
        <v>231</v>
      </c>
      <c r="C7" s="52">
        <v>5709</v>
      </c>
      <c r="D7" s="20">
        <v>5690</v>
      </c>
      <c r="E7" s="52">
        <v>5800</v>
      </c>
      <c r="F7" s="51">
        <v>5950</v>
      </c>
      <c r="G7" s="52">
        <v>6100</v>
      </c>
    </row>
    <row r="8" spans="1:7" ht="34.5" customHeight="1">
      <c r="A8" s="141"/>
      <c r="B8" s="161" t="s">
        <v>257</v>
      </c>
      <c r="C8" s="52">
        <v>102</v>
      </c>
      <c r="D8" s="20">
        <v>99.7</v>
      </c>
      <c r="E8" s="52">
        <v>101.9</v>
      </c>
      <c r="F8" s="51">
        <v>102.6</v>
      </c>
      <c r="G8" s="52">
        <v>102.5</v>
      </c>
    </row>
    <row r="9" spans="1:7" ht="15">
      <c r="A9" s="162" t="s">
        <v>259</v>
      </c>
      <c r="B9" s="163"/>
      <c r="C9" s="53"/>
      <c r="D9" s="22"/>
      <c r="E9" s="53"/>
      <c r="F9" s="38"/>
      <c r="G9" s="53"/>
    </row>
    <row r="10" spans="1:7" ht="21" customHeight="1">
      <c r="A10" s="164" t="s">
        <v>204</v>
      </c>
      <c r="B10" s="160" t="s">
        <v>231</v>
      </c>
      <c r="C10" s="235" t="s">
        <v>133</v>
      </c>
      <c r="D10" s="235" t="s">
        <v>133</v>
      </c>
      <c r="E10" s="235" t="s">
        <v>133</v>
      </c>
      <c r="F10" s="235" t="s">
        <v>133</v>
      </c>
      <c r="G10" s="235" t="s">
        <v>133</v>
      </c>
    </row>
    <row r="11" spans="1:7" ht="33.75" customHeight="1">
      <c r="A11" s="141"/>
      <c r="B11" s="161" t="s">
        <v>257</v>
      </c>
      <c r="C11" s="52">
        <v>5709</v>
      </c>
      <c r="D11" s="20">
        <v>5690</v>
      </c>
      <c r="E11" s="52">
        <v>5800</v>
      </c>
      <c r="F11" s="51">
        <v>5950</v>
      </c>
      <c r="G11" s="52">
        <v>6100</v>
      </c>
    </row>
    <row r="12" spans="1:7" ht="20.25" customHeight="1">
      <c r="A12" s="164" t="s">
        <v>205</v>
      </c>
      <c r="B12" s="160" t="s">
        <v>231</v>
      </c>
      <c r="C12" s="52">
        <v>102</v>
      </c>
      <c r="D12" s="20">
        <v>99.7</v>
      </c>
      <c r="E12" s="52">
        <v>101.9</v>
      </c>
      <c r="F12" s="51">
        <v>102.6</v>
      </c>
      <c r="G12" s="52">
        <v>102.5</v>
      </c>
    </row>
    <row r="13" spans="1:7" ht="36.75" customHeight="1">
      <c r="A13" s="141"/>
      <c r="B13" s="161" t="s">
        <v>257</v>
      </c>
      <c r="C13" s="53"/>
      <c r="D13" s="22"/>
      <c r="E13" s="53"/>
      <c r="F13" s="38"/>
      <c r="G13" s="53"/>
    </row>
    <row r="14" spans="1:7" ht="15">
      <c r="A14" s="164" t="s">
        <v>296</v>
      </c>
      <c r="B14" s="160" t="s">
        <v>231</v>
      </c>
      <c r="C14" s="53">
        <v>61</v>
      </c>
      <c r="D14" s="22">
        <v>50</v>
      </c>
      <c r="E14" s="53">
        <v>52</v>
      </c>
      <c r="F14" s="38">
        <v>62</v>
      </c>
      <c r="G14" s="53">
        <v>62</v>
      </c>
    </row>
    <row r="15" spans="1:7" ht="15">
      <c r="A15" s="164" t="s">
        <v>298</v>
      </c>
      <c r="B15" s="160" t="s">
        <v>231</v>
      </c>
      <c r="C15" s="53">
        <v>81</v>
      </c>
      <c r="D15" s="22">
        <v>80</v>
      </c>
      <c r="E15" s="53">
        <v>82</v>
      </c>
      <c r="F15" s="38">
        <v>84</v>
      </c>
      <c r="G15" s="53">
        <v>86</v>
      </c>
    </row>
    <row r="16" spans="1:7" ht="15">
      <c r="A16" s="164" t="s">
        <v>226</v>
      </c>
      <c r="B16" s="160" t="s">
        <v>297</v>
      </c>
      <c r="C16" s="53">
        <f>(C7-5596)-(C14-C15)</f>
        <v>133</v>
      </c>
      <c r="D16" s="22">
        <f>(D7-C7)-(D14-D15)</f>
        <v>11</v>
      </c>
      <c r="E16" s="22">
        <f>(E7-D7)-(E14-E15)</f>
        <v>140</v>
      </c>
      <c r="F16" s="22">
        <f>(F7-E7)-(F14-F15)</f>
        <v>172</v>
      </c>
      <c r="G16" s="22">
        <f>(G7-F7)-(G14-G15)</f>
        <v>174</v>
      </c>
    </row>
    <row r="17" spans="1:7" ht="44.25" customHeight="1">
      <c r="A17" s="164" t="s">
        <v>206</v>
      </c>
      <c r="B17" s="160" t="s">
        <v>295</v>
      </c>
      <c r="C17" s="236">
        <f>C14/((C7+5596)/2)*1000</f>
        <v>10.791685095090669</v>
      </c>
      <c r="D17" s="237">
        <f>D14/((D7+C7)/2)*1000</f>
        <v>8.772699359592947</v>
      </c>
      <c r="E17" s="237">
        <f>E14/((E7+D7)/2)*1000</f>
        <v>9.051348999129678</v>
      </c>
      <c r="F17" s="237">
        <f>F14/((F7+E7)/2)*1000</f>
        <v>10.553191489361701</v>
      </c>
      <c r="G17" s="237">
        <f>G14/((G7+F7)/2)*1000</f>
        <v>10.290456431535269</v>
      </c>
    </row>
    <row r="18" spans="1:7" ht="45">
      <c r="A18" s="164" t="s">
        <v>207</v>
      </c>
      <c r="B18" s="160" t="s">
        <v>295</v>
      </c>
      <c r="C18" s="236">
        <f>C15/((C7+5596)/2)*1000</f>
        <v>14.329942503317117</v>
      </c>
      <c r="D18" s="237">
        <f>D15/((C7+D7)/2)*1000</f>
        <v>14.036318975348713</v>
      </c>
      <c r="E18" s="237">
        <f>E15/((D7+E7)/2)*1000</f>
        <v>14.273281114012184</v>
      </c>
      <c r="F18" s="237">
        <f>F15/((E7+F7)/2)*1000</f>
        <v>14.297872340425531</v>
      </c>
      <c r="G18" s="237">
        <f>G15/((F7+G7)/2)*1000</f>
        <v>14.273858921161827</v>
      </c>
    </row>
    <row r="19" spans="1:7" ht="45">
      <c r="A19" s="165" t="s">
        <v>224</v>
      </c>
      <c r="B19" s="160" t="s">
        <v>295</v>
      </c>
      <c r="C19" s="236">
        <f>(C14-C15)/((C8+5596)/2)*1000</f>
        <v>-7.020007020007021</v>
      </c>
      <c r="D19" s="237">
        <f>(D14-D15)/((C7+D7)/2)*1000</f>
        <v>-5.263619615755768</v>
      </c>
      <c r="E19" s="237">
        <f>(E14-E15)/((D7+E7)/2)*1000</f>
        <v>-5.221932114882507</v>
      </c>
      <c r="F19" s="237">
        <f>(F14-F15)/((E7+F7)/2)*1000</f>
        <v>-3.74468085106383</v>
      </c>
      <c r="G19" s="237">
        <f>(G14-G15)/((F7+G7)/2)*1000</f>
        <v>-3.983402489626556</v>
      </c>
    </row>
    <row r="20" spans="1:7" ht="45" customHeight="1" thickBot="1">
      <c r="A20" s="166" t="s">
        <v>256</v>
      </c>
      <c r="B20" s="167" t="s">
        <v>295</v>
      </c>
      <c r="C20" s="236">
        <f>C16/((C7+5596)/2)*1000</f>
        <v>23.52941176470588</v>
      </c>
      <c r="D20" s="237">
        <f>D16/((C7+D7)/2)*1000</f>
        <v>1.9299938591104482</v>
      </c>
      <c r="E20" s="237">
        <f>E16/((D7+E7)/2)*1000</f>
        <v>24.369016536118366</v>
      </c>
      <c r="F20" s="237">
        <f>F16/((E7+F7)/2)*1000</f>
        <v>29.27659574468085</v>
      </c>
      <c r="G20" s="237">
        <f>G16/((F7+G7)/2)*1000</f>
        <v>28.87966804979253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29" right="0.26" top="0.53" bottom="0.3937007874015748" header="0.47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37" customWidth="1"/>
    <col min="4" max="4" width="10.875" style="0" customWidth="1"/>
    <col min="5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8" ht="16.5" thickBot="1">
      <c r="A2" s="100" t="s">
        <v>1</v>
      </c>
      <c r="B2" s="100" t="s">
        <v>2</v>
      </c>
      <c r="C2" s="147" t="s">
        <v>11</v>
      </c>
      <c r="D2" s="149" t="s">
        <v>301</v>
      </c>
      <c r="E2" s="149" t="s">
        <v>302</v>
      </c>
      <c r="F2" s="296" t="s">
        <v>3</v>
      </c>
      <c r="G2" s="297"/>
      <c r="H2" s="29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03"/>
      <c r="C3" s="148" t="s">
        <v>12</v>
      </c>
      <c r="D3" s="150" t="s">
        <v>228</v>
      </c>
      <c r="E3" s="150" t="s">
        <v>230</v>
      </c>
      <c r="F3" s="104" t="s">
        <v>233</v>
      </c>
      <c r="G3" s="151" t="s">
        <v>239</v>
      </c>
      <c r="H3" s="104" t="s">
        <v>294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68"/>
      <c r="B4" s="169"/>
      <c r="C4" s="139"/>
      <c r="D4" s="42"/>
      <c r="E4" s="43"/>
      <c r="F4" s="40"/>
      <c r="G4" s="43"/>
      <c r="H4" s="4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70" t="s">
        <v>13</v>
      </c>
      <c r="B5" s="169"/>
      <c r="C5" s="140"/>
      <c r="D5" s="15"/>
      <c r="E5" s="41"/>
      <c r="F5" s="16"/>
      <c r="G5" s="41"/>
      <c r="H5" s="47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68"/>
      <c r="B6" s="169"/>
      <c r="C6" s="140"/>
      <c r="D6" s="15"/>
      <c r="E6" s="41"/>
      <c r="F6" s="16"/>
      <c r="G6" s="41"/>
      <c r="H6" s="47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1" t="s">
        <v>14</v>
      </c>
      <c r="B7" s="169"/>
      <c r="C7" s="140"/>
      <c r="D7" s="15"/>
      <c r="E7" s="41"/>
      <c r="F7" s="16"/>
      <c r="G7" s="41"/>
      <c r="H7" s="47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68"/>
      <c r="B8" s="169"/>
      <c r="C8" s="140"/>
      <c r="D8" s="15"/>
      <c r="E8" s="41"/>
      <c r="F8" s="16"/>
      <c r="G8" s="41"/>
      <c r="H8" s="47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5.75">
      <c r="A9" s="172" t="s">
        <v>15</v>
      </c>
      <c r="B9" s="173"/>
      <c r="C9" s="141" t="s">
        <v>208</v>
      </c>
      <c r="D9" s="38"/>
      <c r="E9" s="53"/>
      <c r="F9" s="54"/>
      <c r="G9" s="53"/>
      <c r="H9" s="49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74"/>
      <c r="B10" s="175"/>
      <c r="C10" s="142" t="s">
        <v>34</v>
      </c>
      <c r="D10" s="51"/>
      <c r="E10" s="52"/>
      <c r="F10" s="17"/>
      <c r="G10" s="52"/>
      <c r="H10" s="48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71" t="s">
        <v>16</v>
      </c>
      <c r="B11" s="169"/>
      <c r="C11" s="140"/>
      <c r="D11" s="42"/>
      <c r="E11" s="43"/>
      <c r="F11" s="18"/>
      <c r="G11" s="43"/>
      <c r="H11" s="57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76"/>
      <c r="B12" s="175"/>
      <c r="C12" s="142"/>
      <c r="D12" s="65"/>
      <c r="E12" s="69"/>
      <c r="F12" s="44"/>
      <c r="G12" s="69"/>
      <c r="H12" s="58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5.75">
      <c r="A13" s="172" t="s">
        <v>17</v>
      </c>
      <c r="B13" s="175">
        <v>10</v>
      </c>
      <c r="C13" s="141" t="s">
        <v>208</v>
      </c>
      <c r="D13" s="68">
        <v>73904</v>
      </c>
      <c r="E13" s="271">
        <f>D13*109.3%</f>
        <v>80777.072</v>
      </c>
      <c r="F13" s="271">
        <f>E13*113.8%</f>
        <v>91924.307936</v>
      </c>
      <c r="G13" s="271">
        <f>F13*108%</f>
        <v>99278.25257088001</v>
      </c>
      <c r="H13" s="271">
        <f>G13*108.2%</f>
        <v>107419.06928169218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77"/>
      <c r="B14" s="169"/>
      <c r="C14" s="143" t="s">
        <v>34</v>
      </c>
      <c r="D14" s="66">
        <v>93</v>
      </c>
      <c r="E14" s="271">
        <v>115.4</v>
      </c>
      <c r="F14" s="272">
        <v>120.6</v>
      </c>
      <c r="G14" s="271">
        <v>114.6</v>
      </c>
      <c r="H14" s="273">
        <v>114.2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91.5">
      <c r="A15" s="172" t="s">
        <v>18</v>
      </c>
      <c r="B15" s="173"/>
      <c r="C15" s="141" t="s">
        <v>208</v>
      </c>
      <c r="D15" s="66"/>
      <c r="E15" s="75"/>
      <c r="F15" s="50"/>
      <c r="G15" s="75"/>
      <c r="H15" s="60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78"/>
      <c r="B16" s="173"/>
      <c r="C16" s="141" t="s">
        <v>34</v>
      </c>
      <c r="D16" s="66"/>
      <c r="E16" s="75"/>
      <c r="F16" s="50"/>
      <c r="G16" s="75"/>
      <c r="H16" s="60"/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72" t="s">
        <v>19</v>
      </c>
      <c r="B17" s="173"/>
      <c r="C17" s="141" t="s">
        <v>208</v>
      </c>
      <c r="D17" s="66"/>
      <c r="E17" s="76"/>
      <c r="F17" s="50"/>
      <c r="G17" s="76"/>
      <c r="H17" s="60"/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78"/>
      <c r="B18" s="173"/>
      <c r="C18" s="141" t="s">
        <v>34</v>
      </c>
      <c r="D18" s="66"/>
      <c r="E18" s="75"/>
      <c r="F18" s="50"/>
      <c r="G18" s="75"/>
      <c r="H18" s="60"/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1.5">
      <c r="A19" s="172" t="s">
        <v>20</v>
      </c>
      <c r="B19" s="175"/>
      <c r="C19" s="141" t="s">
        <v>208</v>
      </c>
      <c r="D19" s="65"/>
      <c r="E19" s="69"/>
      <c r="F19" s="44"/>
      <c r="G19" s="69"/>
      <c r="H19" s="58"/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78"/>
      <c r="B20" s="173"/>
      <c r="C20" s="141" t="s">
        <v>34</v>
      </c>
      <c r="D20" s="66"/>
      <c r="E20" s="75"/>
      <c r="F20" s="50"/>
      <c r="G20" s="75"/>
      <c r="H20" s="60"/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72" t="s">
        <v>21</v>
      </c>
      <c r="B21" s="175">
        <v>10</v>
      </c>
      <c r="C21" s="141" t="s">
        <v>208</v>
      </c>
      <c r="D21" s="68">
        <v>73904</v>
      </c>
      <c r="E21" s="271">
        <f>D21*109.3%</f>
        <v>80777.072</v>
      </c>
      <c r="F21" s="271">
        <f>E21*113.8%</f>
        <v>91924.307936</v>
      </c>
      <c r="G21" s="271">
        <f>F21*108%</f>
        <v>99278.25257088001</v>
      </c>
      <c r="H21" s="271">
        <f>G21*108.2%</f>
        <v>107419.06928169218</v>
      </c>
      <c r="I21" s="1"/>
      <c r="J21" s="1"/>
      <c r="K21" s="1"/>
    </row>
    <row r="22" spans="1:18" ht="60">
      <c r="A22" s="178"/>
      <c r="B22" s="173"/>
      <c r="C22" s="141" t="s">
        <v>34</v>
      </c>
      <c r="D22" s="66">
        <v>93</v>
      </c>
      <c r="E22" s="271">
        <v>115.4</v>
      </c>
      <c r="F22" s="272">
        <v>120.6</v>
      </c>
      <c r="G22" s="271">
        <v>114.6</v>
      </c>
      <c r="H22" s="273">
        <v>114.2</v>
      </c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72" t="s">
        <v>22</v>
      </c>
      <c r="B23" s="179"/>
      <c r="C23" s="141" t="s">
        <v>208</v>
      </c>
      <c r="D23" s="66"/>
      <c r="E23" s="75"/>
      <c r="F23" s="50"/>
      <c r="G23" s="75"/>
      <c r="H23" s="60"/>
      <c r="I23" s="1"/>
      <c r="J23" s="1"/>
      <c r="K23" s="1"/>
    </row>
    <row r="24" spans="1:18" ht="60">
      <c r="A24" s="178"/>
      <c r="B24" s="179"/>
      <c r="C24" s="141" t="s">
        <v>34</v>
      </c>
      <c r="D24" s="66"/>
      <c r="E24" s="75"/>
      <c r="F24" s="50"/>
      <c r="G24" s="75"/>
      <c r="H24" s="60"/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72" t="s">
        <v>23</v>
      </c>
      <c r="B25" s="169"/>
      <c r="C25" s="141" t="s">
        <v>208</v>
      </c>
      <c r="D25" s="42"/>
      <c r="E25" s="43"/>
      <c r="F25" s="40"/>
      <c r="G25" s="43"/>
      <c r="H25" s="46"/>
      <c r="I25" s="1"/>
      <c r="J25" s="1"/>
      <c r="K25" s="1"/>
    </row>
    <row r="26" spans="1:18" ht="60">
      <c r="A26" s="178"/>
      <c r="B26" s="173"/>
      <c r="C26" s="141" t="s">
        <v>34</v>
      </c>
      <c r="D26" s="66"/>
      <c r="E26" s="75"/>
      <c r="F26" s="50"/>
      <c r="G26" s="75"/>
      <c r="H26" s="60"/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72" t="s">
        <v>24</v>
      </c>
      <c r="B27" s="169">
        <v>10</v>
      </c>
      <c r="C27" s="141" t="s">
        <v>208</v>
      </c>
      <c r="D27" s="42"/>
      <c r="E27" s="43"/>
      <c r="F27" s="40"/>
      <c r="G27" s="43"/>
      <c r="H27" s="46"/>
      <c r="I27" s="1"/>
      <c r="J27" s="1"/>
      <c r="K27" s="1"/>
    </row>
    <row r="28" spans="1:18" ht="60">
      <c r="A28" s="178"/>
      <c r="B28" s="173"/>
      <c r="C28" s="141" t="s">
        <v>34</v>
      </c>
      <c r="D28" s="66"/>
      <c r="E28" s="75"/>
      <c r="F28" s="50"/>
      <c r="G28" s="75"/>
      <c r="H28" s="60"/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72" t="s">
        <v>25</v>
      </c>
      <c r="B29" s="175"/>
      <c r="C29" s="141" t="s">
        <v>208</v>
      </c>
      <c r="D29" s="65"/>
      <c r="E29" s="69"/>
      <c r="F29" s="44"/>
      <c r="G29" s="69"/>
      <c r="H29" s="58"/>
      <c r="I29" s="1"/>
      <c r="J29" s="1"/>
      <c r="K29" s="1"/>
    </row>
    <row r="30" spans="1:18" ht="60">
      <c r="A30" s="180"/>
      <c r="B30" s="173"/>
      <c r="C30" s="141" t="s">
        <v>34</v>
      </c>
      <c r="D30" s="66"/>
      <c r="E30" s="75"/>
      <c r="F30" s="50"/>
      <c r="G30" s="75"/>
      <c r="H30" s="21"/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72" t="s">
        <v>26</v>
      </c>
      <c r="B31" s="173">
        <v>10</v>
      </c>
      <c r="C31" s="141" t="s">
        <v>208</v>
      </c>
      <c r="D31" s="66"/>
      <c r="E31" s="75"/>
      <c r="F31" s="50"/>
      <c r="G31" s="75"/>
      <c r="H31" s="60"/>
      <c r="I31" s="1"/>
      <c r="J31" s="1"/>
      <c r="K31" s="1"/>
    </row>
    <row r="32" spans="1:18" ht="60">
      <c r="A32" s="178"/>
      <c r="B32" s="173"/>
      <c r="C32" s="141" t="s">
        <v>34</v>
      </c>
      <c r="D32" s="66"/>
      <c r="E32" s="75"/>
      <c r="F32" s="50"/>
      <c r="G32" s="75"/>
      <c r="H32" s="60"/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36.5" customHeight="1">
      <c r="A33" s="172" t="s">
        <v>27</v>
      </c>
      <c r="B33" s="175"/>
      <c r="C33" s="141" t="s">
        <v>208</v>
      </c>
      <c r="D33" s="66"/>
      <c r="E33" s="75"/>
      <c r="F33" s="50"/>
      <c r="G33" s="75"/>
      <c r="H33" s="60"/>
      <c r="I33" s="1"/>
      <c r="J33" s="1"/>
      <c r="K33" s="1"/>
    </row>
    <row r="34" spans="1:18" ht="60">
      <c r="A34" s="178"/>
      <c r="B34" s="173"/>
      <c r="C34" s="141" t="s">
        <v>34</v>
      </c>
      <c r="D34" s="66"/>
      <c r="E34" s="75"/>
      <c r="F34" s="50"/>
      <c r="G34" s="75"/>
      <c r="H34" s="60"/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72" t="s">
        <v>28</v>
      </c>
      <c r="B35" s="169"/>
      <c r="C35" s="141" t="s">
        <v>208</v>
      </c>
      <c r="D35" s="42"/>
      <c r="E35" s="43"/>
      <c r="F35" s="40"/>
      <c r="G35" s="43"/>
      <c r="H35" s="46"/>
    </row>
    <row r="36" spans="1:18" ht="60">
      <c r="A36" s="178"/>
      <c r="B36" s="173"/>
      <c r="C36" s="141" t="s">
        <v>34</v>
      </c>
      <c r="D36" s="66"/>
      <c r="E36" s="75"/>
      <c r="F36" s="50"/>
      <c r="G36" s="75"/>
      <c r="H36" s="60"/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72" t="s">
        <v>29</v>
      </c>
      <c r="B37" s="146"/>
      <c r="C37" s="141" t="s">
        <v>208</v>
      </c>
      <c r="D37" s="67"/>
      <c r="E37" s="77"/>
      <c r="F37" s="18"/>
      <c r="G37" s="77"/>
      <c r="H37" s="57"/>
    </row>
    <row r="38" spans="1:18" ht="60">
      <c r="A38" s="178"/>
      <c r="B38" s="173"/>
      <c r="C38" s="141" t="s">
        <v>34</v>
      </c>
      <c r="D38" s="66"/>
      <c r="E38" s="75"/>
      <c r="F38" s="50"/>
      <c r="G38" s="75"/>
      <c r="H38" s="60"/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1.5">
      <c r="A39" s="172" t="s">
        <v>30</v>
      </c>
      <c r="B39" s="181"/>
      <c r="C39" s="141" t="s">
        <v>208</v>
      </c>
      <c r="D39" s="30"/>
      <c r="E39" s="73"/>
      <c r="F39" s="33"/>
      <c r="G39" s="73"/>
      <c r="H39" s="56"/>
    </row>
    <row r="40" spans="1:18" ht="60">
      <c r="A40" s="178"/>
      <c r="B40" s="173"/>
      <c r="C40" s="141" t="s">
        <v>34</v>
      </c>
      <c r="D40" s="66"/>
      <c r="E40" s="75"/>
      <c r="F40" s="50"/>
      <c r="G40" s="75"/>
      <c r="H40" s="60"/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93.75" customHeight="1">
      <c r="A41" s="172" t="s">
        <v>31</v>
      </c>
      <c r="B41" s="146"/>
      <c r="C41" s="141" t="s">
        <v>208</v>
      </c>
      <c r="D41" s="67"/>
      <c r="E41" s="77"/>
      <c r="F41" s="18"/>
      <c r="G41" s="77"/>
      <c r="H41" s="57"/>
    </row>
    <row r="42" spans="1:18" ht="60">
      <c r="A42" s="178"/>
      <c r="B42" s="173"/>
      <c r="C42" s="141" t="s">
        <v>34</v>
      </c>
      <c r="D42" s="66"/>
      <c r="E42" s="75"/>
      <c r="F42" s="50"/>
      <c r="G42" s="75"/>
      <c r="H42" s="60"/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8" ht="30">
      <c r="A43" s="182" t="s">
        <v>32</v>
      </c>
      <c r="B43" s="183"/>
      <c r="C43" s="144"/>
      <c r="D43" s="32"/>
      <c r="E43" s="78"/>
      <c r="F43" s="71"/>
      <c r="G43" s="78"/>
      <c r="H43" s="61"/>
    </row>
    <row r="44" spans="1:9" ht="12.75" customHeight="1">
      <c r="A44" s="184"/>
      <c r="B44" s="181"/>
      <c r="C44" s="145"/>
      <c r="D44" s="13"/>
      <c r="E44" s="73"/>
      <c r="F44" s="33"/>
      <c r="G44" s="73"/>
      <c r="H44" s="56"/>
      <c r="I44" s="1"/>
    </row>
    <row r="45" spans="1:8" ht="90.75">
      <c r="A45" s="174" t="s">
        <v>33</v>
      </c>
      <c r="B45" s="181"/>
      <c r="C45" s="141" t="s">
        <v>208</v>
      </c>
      <c r="D45" s="284">
        <v>126145</v>
      </c>
      <c r="E45" s="285">
        <f>D45*109.3%</f>
        <v>137876.485</v>
      </c>
      <c r="F45" s="285">
        <f>E45*113.8%</f>
        <v>156903.43992999996</v>
      </c>
      <c r="G45" s="285">
        <f>F45*108%</f>
        <v>169455.71512439998</v>
      </c>
      <c r="H45" s="285">
        <f>G45*108.2%</f>
        <v>183351.0837646008</v>
      </c>
    </row>
    <row r="46" spans="1:18" ht="60">
      <c r="A46" s="178"/>
      <c r="B46" s="173"/>
      <c r="C46" s="141" t="s">
        <v>34</v>
      </c>
      <c r="D46" s="280">
        <v>111.4</v>
      </c>
      <c r="E46" s="281">
        <v>115.4</v>
      </c>
      <c r="F46" s="282">
        <v>120.6</v>
      </c>
      <c r="G46" s="281">
        <v>114.6</v>
      </c>
      <c r="H46" s="283">
        <v>114.2</v>
      </c>
      <c r="I46" s="3"/>
      <c r="J46" s="3"/>
      <c r="K46" s="3"/>
      <c r="L46" s="2"/>
      <c r="M46" s="2"/>
      <c r="N46" s="2"/>
      <c r="O46" s="2"/>
      <c r="P46" s="2"/>
      <c r="Q46" s="2"/>
      <c r="R46" s="2"/>
    </row>
    <row r="47" s="1" customFormat="1" ht="12.75">
      <c r="C47" s="146"/>
    </row>
    <row r="48" spans="1:3" s="1" customFormat="1" ht="15">
      <c r="A48" s="11" t="s">
        <v>209</v>
      </c>
      <c r="C48" s="146"/>
    </row>
    <row r="49" ht="15">
      <c r="A49" s="11" t="s">
        <v>300</v>
      </c>
    </row>
    <row r="50" ht="15">
      <c r="A50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55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100" t="s">
        <v>1</v>
      </c>
      <c r="B2" s="100" t="s">
        <v>2</v>
      </c>
      <c r="C2" s="152" t="s">
        <v>11</v>
      </c>
      <c r="D2" s="149" t="s">
        <v>301</v>
      </c>
      <c r="E2" s="149" t="s">
        <v>302</v>
      </c>
      <c r="F2" s="296" t="s">
        <v>3</v>
      </c>
      <c r="G2" s="297"/>
      <c r="H2" s="29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03"/>
      <c r="C3" s="138" t="s">
        <v>12</v>
      </c>
      <c r="D3" s="150" t="s">
        <v>228</v>
      </c>
      <c r="E3" s="150" t="s">
        <v>230</v>
      </c>
      <c r="F3" s="104" t="s">
        <v>233</v>
      </c>
      <c r="G3" s="151" t="s">
        <v>239</v>
      </c>
      <c r="H3" s="104" t="s">
        <v>294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89"/>
      <c r="C4" s="156"/>
      <c r="D4" s="26"/>
      <c r="E4" s="26"/>
      <c r="F4" s="121"/>
      <c r="G4" s="26"/>
      <c r="H4" s="120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103" t="s">
        <v>43</v>
      </c>
      <c r="B5" s="125"/>
      <c r="C5" s="157"/>
      <c r="D5" s="126"/>
      <c r="E5" s="126"/>
      <c r="F5" s="127"/>
      <c r="G5" s="126"/>
      <c r="H5" s="128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40"/>
      <c r="B6" s="169"/>
      <c r="C6" s="158"/>
      <c r="D6" s="41"/>
      <c r="E6" s="41"/>
      <c r="F6" s="91"/>
      <c r="G6" s="41"/>
      <c r="H6" s="47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54" t="s">
        <v>35</v>
      </c>
      <c r="B7" s="175"/>
      <c r="C7" s="158" t="s">
        <v>208</v>
      </c>
      <c r="D7" s="52">
        <v>131388</v>
      </c>
      <c r="E7" s="52">
        <f>D7*109.3%</f>
        <v>143607.084</v>
      </c>
      <c r="F7" s="52">
        <f>E7*105.2%</f>
        <v>151074.652368</v>
      </c>
      <c r="G7" s="52">
        <f>F7*105%</f>
        <v>158628.38498640002</v>
      </c>
      <c r="H7" s="52">
        <f>G7*104.8%</f>
        <v>166242.54746574722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64"/>
      <c r="B8" s="173"/>
      <c r="C8" s="153" t="s">
        <v>279</v>
      </c>
      <c r="D8" s="53">
        <v>66.9</v>
      </c>
      <c r="E8" s="53">
        <v>104</v>
      </c>
      <c r="F8" s="122">
        <v>104.1</v>
      </c>
      <c r="G8" s="53">
        <v>104.3</v>
      </c>
      <c r="H8" s="49">
        <v>104.5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45" t="s">
        <v>36</v>
      </c>
      <c r="B9" s="173"/>
      <c r="C9" s="153"/>
      <c r="D9" s="53"/>
      <c r="E9" s="53"/>
      <c r="F9" s="122"/>
      <c r="G9" s="53"/>
      <c r="H9" s="49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85" t="s">
        <v>37</v>
      </c>
      <c r="B10" s="173"/>
      <c r="C10" s="158" t="s">
        <v>208</v>
      </c>
      <c r="D10" s="288">
        <v>131388</v>
      </c>
      <c r="E10" s="288">
        <f>D10*109.3%</f>
        <v>143607.084</v>
      </c>
      <c r="F10" s="288">
        <f>E10*105.2%</f>
        <v>151074.652368</v>
      </c>
      <c r="G10" s="288">
        <f>F10*105%</f>
        <v>158628.38498640002</v>
      </c>
      <c r="H10" s="288">
        <f>G10*104.8%</f>
        <v>166242.54746574722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85"/>
      <c r="B11" s="173"/>
      <c r="C11" s="153" t="s">
        <v>279</v>
      </c>
      <c r="D11" s="264">
        <v>66.9</v>
      </c>
      <c r="E11" s="264">
        <v>104</v>
      </c>
      <c r="F11" s="289">
        <v>104.1</v>
      </c>
      <c r="G11" s="264">
        <v>104.3</v>
      </c>
      <c r="H11" s="265">
        <v>104.5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85" t="s">
        <v>38</v>
      </c>
      <c r="B12" s="173"/>
      <c r="C12" s="158" t="s">
        <v>208</v>
      </c>
      <c r="D12" s="53"/>
      <c r="E12" s="53"/>
      <c r="F12" s="122"/>
      <c r="G12" s="53"/>
      <c r="H12" s="49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54"/>
      <c r="B13" s="173"/>
      <c r="C13" s="153" t="s">
        <v>279</v>
      </c>
      <c r="D13" s="53"/>
      <c r="E13" s="53"/>
      <c r="F13" s="122"/>
      <c r="G13" s="53"/>
      <c r="H13" s="49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54" t="s">
        <v>39</v>
      </c>
      <c r="B14" s="186"/>
      <c r="C14" s="153"/>
      <c r="D14" s="74"/>
      <c r="E14" s="74"/>
      <c r="F14" s="123"/>
      <c r="G14" s="74"/>
      <c r="H14" s="59"/>
    </row>
    <row r="15" spans="1:8" ht="47.25" customHeight="1">
      <c r="A15" s="142" t="s">
        <v>40</v>
      </c>
      <c r="B15" s="186"/>
      <c r="C15" s="158" t="s">
        <v>208</v>
      </c>
      <c r="D15" s="286">
        <v>131388</v>
      </c>
      <c r="E15" s="286">
        <f>D15*109.3%</f>
        <v>143607.084</v>
      </c>
      <c r="F15" s="286">
        <f>E15*105.2%</f>
        <v>151074.652368</v>
      </c>
      <c r="G15" s="286">
        <f>F15*105%</f>
        <v>158628.38498640002</v>
      </c>
      <c r="H15" s="286">
        <f>G15*104.8%</f>
        <v>166242.54746574722</v>
      </c>
    </row>
    <row r="16" spans="1:8" ht="48.75" customHeight="1">
      <c r="A16" s="187"/>
      <c r="B16" s="186"/>
      <c r="C16" s="153" t="s">
        <v>279</v>
      </c>
      <c r="D16" s="262">
        <v>66.9</v>
      </c>
      <c r="E16" s="262">
        <v>104</v>
      </c>
      <c r="F16" s="287">
        <v>104.1</v>
      </c>
      <c r="G16" s="262">
        <v>104.3</v>
      </c>
      <c r="H16" s="263">
        <v>104.5</v>
      </c>
    </row>
    <row r="17" spans="1:8" ht="48" customHeight="1">
      <c r="A17" s="188" t="s">
        <v>41</v>
      </c>
      <c r="B17" s="186"/>
      <c r="C17" s="158" t="s">
        <v>208</v>
      </c>
      <c r="D17" s="74"/>
      <c r="E17" s="74"/>
      <c r="F17" s="123"/>
      <c r="G17" s="74"/>
      <c r="H17" s="59"/>
    </row>
    <row r="18" spans="1:8" ht="45.75" customHeight="1">
      <c r="A18" s="165"/>
      <c r="B18" s="186"/>
      <c r="C18" s="153" t="s">
        <v>279</v>
      </c>
      <c r="D18" s="74"/>
      <c r="E18" s="74"/>
      <c r="F18" s="123"/>
      <c r="G18" s="74"/>
      <c r="H18" s="59"/>
    </row>
    <row r="19" spans="1:8" ht="45.75" customHeight="1">
      <c r="A19" s="165" t="s">
        <v>42</v>
      </c>
      <c r="B19" s="186"/>
      <c r="C19" s="159"/>
      <c r="D19" s="74"/>
      <c r="E19" s="74"/>
      <c r="F19" s="123"/>
      <c r="G19" s="74"/>
      <c r="H19" s="59"/>
    </row>
    <row r="20" spans="1:8" ht="48" customHeight="1">
      <c r="A20" s="141" t="s">
        <v>234</v>
      </c>
      <c r="B20" s="186"/>
      <c r="C20" s="158" t="s">
        <v>208</v>
      </c>
      <c r="D20" s="74"/>
      <c r="E20" s="74"/>
      <c r="F20" s="123"/>
      <c r="G20" s="74"/>
      <c r="H20" s="59"/>
    </row>
    <row r="21" spans="1:8" ht="46.5" customHeight="1">
      <c r="A21" s="189"/>
      <c r="B21" s="186"/>
      <c r="C21" s="153" t="s">
        <v>279</v>
      </c>
      <c r="D21" s="74"/>
      <c r="E21" s="74"/>
      <c r="F21" s="123"/>
      <c r="G21" s="74"/>
      <c r="H21" s="59"/>
    </row>
    <row r="22" spans="1:8" ht="48.75" customHeight="1">
      <c r="A22" s="188" t="s">
        <v>41</v>
      </c>
      <c r="B22" s="186"/>
      <c r="C22" s="158" t="s">
        <v>208</v>
      </c>
      <c r="D22" s="74"/>
      <c r="E22" s="74"/>
      <c r="F22" s="123"/>
      <c r="G22" s="74"/>
      <c r="H22" s="59"/>
    </row>
    <row r="23" spans="1:8" ht="46.5" customHeight="1" thickBot="1">
      <c r="A23" s="190"/>
      <c r="B23" s="186"/>
      <c r="C23" s="153" t="s">
        <v>279</v>
      </c>
      <c r="D23" s="79"/>
      <c r="E23" s="79"/>
      <c r="F23" s="124"/>
      <c r="G23" s="79"/>
      <c r="H23" s="63"/>
    </row>
    <row r="25" ht="15">
      <c r="A25" s="11" t="s">
        <v>209</v>
      </c>
    </row>
    <row r="26" ht="15">
      <c r="A26" s="11" t="s">
        <v>300</v>
      </c>
    </row>
    <row r="27" ht="15">
      <c r="A27" s="2"/>
    </row>
  </sheetData>
  <sheetProtection/>
  <mergeCells count="1">
    <mergeCell ref="F2:H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44.25390625" style="0" customWidth="1"/>
    <col min="2" max="2" width="16.75390625" style="29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100" t="s">
        <v>1</v>
      </c>
      <c r="B2" s="101" t="s">
        <v>11</v>
      </c>
      <c r="C2" s="149" t="s">
        <v>301</v>
      </c>
      <c r="D2" s="149" t="s">
        <v>302</v>
      </c>
      <c r="E2" s="296" t="s">
        <v>3</v>
      </c>
      <c r="F2" s="297"/>
      <c r="G2" s="298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103"/>
      <c r="B3" s="104" t="s">
        <v>12</v>
      </c>
      <c r="C3" s="150" t="s">
        <v>228</v>
      </c>
      <c r="D3" s="150" t="s">
        <v>230</v>
      </c>
      <c r="E3" s="104" t="s">
        <v>233</v>
      </c>
      <c r="F3" s="151" t="s">
        <v>239</v>
      </c>
      <c r="G3" s="104" t="s">
        <v>294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">
      <c r="A4" s="80"/>
      <c r="B4" s="86"/>
      <c r="C4" s="42"/>
      <c r="D4" s="26"/>
      <c r="E4" s="40"/>
      <c r="F4" s="26"/>
      <c r="G4" s="46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55" t="s">
        <v>44</v>
      </c>
      <c r="B5" s="43"/>
      <c r="C5" s="15"/>
      <c r="D5" s="41"/>
      <c r="E5" s="16"/>
      <c r="F5" s="41"/>
      <c r="G5" s="47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55" t="s">
        <v>45</v>
      </c>
      <c r="B6" s="43"/>
      <c r="C6" s="15"/>
      <c r="D6" s="41"/>
      <c r="E6" s="16"/>
      <c r="F6" s="41"/>
      <c r="G6" s="47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81" t="s">
        <v>46</v>
      </c>
      <c r="B7" s="43"/>
      <c r="C7" s="15"/>
      <c r="D7" s="41"/>
      <c r="E7" s="16"/>
      <c r="F7" s="41"/>
      <c r="G7" s="47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55"/>
      <c r="B8" s="70"/>
      <c r="C8" s="51"/>
      <c r="D8" s="52"/>
      <c r="E8" s="17"/>
      <c r="F8" s="52"/>
      <c r="G8" s="48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82" t="s">
        <v>47</v>
      </c>
      <c r="B9" s="87" t="s">
        <v>255</v>
      </c>
      <c r="C9" s="38"/>
      <c r="D9" s="53"/>
      <c r="E9" s="54"/>
      <c r="F9" s="53"/>
      <c r="G9" s="49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82" t="s">
        <v>49</v>
      </c>
      <c r="B10" s="87" t="s">
        <v>255</v>
      </c>
      <c r="C10" s="38">
        <v>675</v>
      </c>
      <c r="D10" s="53">
        <v>1110</v>
      </c>
      <c r="E10" s="54">
        <v>1110</v>
      </c>
      <c r="F10" s="53">
        <v>1000</v>
      </c>
      <c r="G10" s="49">
        <v>1300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82" t="s">
        <v>312</v>
      </c>
      <c r="B11" s="87" t="s">
        <v>255</v>
      </c>
      <c r="C11" s="238">
        <v>1458</v>
      </c>
      <c r="D11" s="53">
        <v>3400</v>
      </c>
      <c r="E11" s="54">
        <v>3400</v>
      </c>
      <c r="F11" s="53">
        <v>3400</v>
      </c>
      <c r="G11" s="49">
        <v>3400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82" t="s">
        <v>50</v>
      </c>
      <c r="B12" s="87" t="s">
        <v>255</v>
      </c>
      <c r="C12" s="38">
        <v>115</v>
      </c>
      <c r="D12" s="235" t="s">
        <v>133</v>
      </c>
      <c r="E12" s="235" t="s">
        <v>133</v>
      </c>
      <c r="F12" s="235" t="s">
        <v>133</v>
      </c>
      <c r="G12" s="235" t="s">
        <v>133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82" t="s">
        <v>51</v>
      </c>
      <c r="B13" s="87" t="s">
        <v>255</v>
      </c>
      <c r="C13" s="27">
        <v>3337</v>
      </c>
      <c r="D13" s="240" t="s">
        <v>133</v>
      </c>
      <c r="E13" s="240" t="s">
        <v>133</v>
      </c>
      <c r="F13" s="240" t="s">
        <v>133</v>
      </c>
      <c r="G13" s="240" t="s">
        <v>133</v>
      </c>
    </row>
    <row r="14" spans="1:7" ht="21" customHeight="1">
      <c r="A14" s="82" t="s">
        <v>52</v>
      </c>
      <c r="B14" s="87" t="s">
        <v>70</v>
      </c>
      <c r="C14" s="27"/>
      <c r="D14" s="74"/>
      <c r="E14" s="45"/>
      <c r="F14" s="74"/>
      <c r="G14" s="59"/>
    </row>
    <row r="15" spans="1:7" ht="43.5" customHeight="1">
      <c r="A15" s="82" t="s">
        <v>53</v>
      </c>
      <c r="B15" s="87" t="s">
        <v>54</v>
      </c>
      <c r="C15" s="27"/>
      <c r="D15" s="74"/>
      <c r="E15" s="45"/>
      <c r="F15" s="74"/>
      <c r="G15" s="59"/>
    </row>
    <row r="16" spans="1:7" ht="33" customHeight="1">
      <c r="A16" s="82" t="s">
        <v>111</v>
      </c>
      <c r="B16" s="87" t="s">
        <v>255</v>
      </c>
      <c r="C16" s="27"/>
      <c r="D16" s="74"/>
      <c r="E16" s="45"/>
      <c r="F16" s="74"/>
      <c r="G16" s="59"/>
    </row>
    <row r="17" spans="1:7" ht="31.5" customHeight="1">
      <c r="A17" s="82" t="s">
        <v>55</v>
      </c>
      <c r="B17" s="87" t="s">
        <v>255</v>
      </c>
      <c r="C17" s="27"/>
      <c r="D17" s="74"/>
      <c r="E17" s="45"/>
      <c r="F17" s="74"/>
      <c r="G17" s="59"/>
    </row>
    <row r="18" spans="1:7" ht="30" customHeight="1">
      <c r="A18" s="83" t="s">
        <v>56</v>
      </c>
      <c r="B18" s="87" t="s">
        <v>255</v>
      </c>
      <c r="C18" s="27"/>
      <c r="D18" s="74"/>
      <c r="E18" s="45"/>
      <c r="F18" s="74"/>
      <c r="G18" s="59"/>
    </row>
    <row r="19" spans="1:7" ht="51" customHeight="1">
      <c r="A19" s="82" t="s">
        <v>57</v>
      </c>
      <c r="B19" s="87" t="s">
        <v>255</v>
      </c>
      <c r="C19" s="27"/>
      <c r="D19" s="74"/>
      <c r="E19" s="45"/>
      <c r="F19" s="74"/>
      <c r="G19" s="59"/>
    </row>
    <row r="20" spans="1:7" ht="30.75" customHeight="1">
      <c r="A20" s="82" t="s">
        <v>313</v>
      </c>
      <c r="B20" s="87" t="s">
        <v>110</v>
      </c>
      <c r="C20" s="27"/>
      <c r="D20" s="74"/>
      <c r="E20" s="45"/>
      <c r="F20" s="74"/>
      <c r="G20" s="59"/>
    </row>
    <row r="21" spans="1:7" ht="34.5" customHeight="1">
      <c r="A21" s="84" t="s">
        <v>58</v>
      </c>
      <c r="B21" s="87" t="s">
        <v>110</v>
      </c>
      <c r="C21" s="27"/>
      <c r="D21" s="74"/>
      <c r="E21" s="45"/>
      <c r="F21" s="74"/>
      <c r="G21" s="59"/>
    </row>
    <row r="22" spans="1:7" ht="29.25" customHeight="1">
      <c r="A22" s="82" t="s">
        <v>59</v>
      </c>
      <c r="B22" s="87" t="s">
        <v>110</v>
      </c>
      <c r="C22" s="27"/>
      <c r="D22" s="74"/>
      <c r="E22" s="45"/>
      <c r="F22" s="74"/>
      <c r="G22" s="59"/>
    </row>
    <row r="23" spans="1:7" ht="24" customHeight="1">
      <c r="A23" s="82" t="s">
        <v>60</v>
      </c>
      <c r="B23" s="87" t="s">
        <v>110</v>
      </c>
      <c r="C23" s="27"/>
      <c r="D23" s="74"/>
      <c r="E23" s="45"/>
      <c r="F23" s="74"/>
      <c r="G23" s="59"/>
    </row>
    <row r="24" spans="1:7" ht="26.25" customHeight="1">
      <c r="A24" s="82" t="s">
        <v>61</v>
      </c>
      <c r="B24" s="87" t="s">
        <v>110</v>
      </c>
      <c r="C24" s="27"/>
      <c r="D24" s="74"/>
      <c r="E24" s="45"/>
      <c r="F24" s="74"/>
      <c r="G24" s="59"/>
    </row>
    <row r="25" spans="1:7" ht="29.25" customHeight="1">
      <c r="A25" s="82" t="s">
        <v>62</v>
      </c>
      <c r="B25" s="87" t="s">
        <v>110</v>
      </c>
      <c r="C25" s="27"/>
      <c r="D25" s="74"/>
      <c r="E25" s="45"/>
      <c r="F25" s="74"/>
      <c r="G25" s="59"/>
    </row>
    <row r="26" spans="1:7" ht="48" customHeight="1">
      <c r="A26" s="82" t="s">
        <v>63</v>
      </c>
      <c r="B26" s="87" t="s">
        <v>110</v>
      </c>
      <c r="C26" s="27"/>
      <c r="D26" s="74"/>
      <c r="E26" s="45"/>
      <c r="F26" s="74"/>
      <c r="G26" s="59"/>
    </row>
    <row r="27" spans="1:7" ht="46.5" customHeight="1">
      <c r="A27" s="82" t="s">
        <v>64</v>
      </c>
      <c r="B27" s="87" t="s">
        <v>110</v>
      </c>
      <c r="C27" s="27"/>
      <c r="D27" s="74"/>
      <c r="E27" s="45"/>
      <c r="F27" s="74"/>
      <c r="G27" s="59"/>
    </row>
    <row r="28" spans="1:7" ht="45.75" customHeight="1">
      <c r="A28" s="82" t="s">
        <v>65</v>
      </c>
      <c r="B28" s="87" t="s">
        <v>110</v>
      </c>
      <c r="C28" s="27"/>
      <c r="D28" s="74"/>
      <c r="E28" s="45"/>
      <c r="F28" s="74"/>
      <c r="G28" s="59"/>
    </row>
    <row r="29" spans="1:7" ht="18" customHeight="1">
      <c r="A29" s="82" t="s">
        <v>66</v>
      </c>
      <c r="B29" s="87" t="s">
        <v>110</v>
      </c>
      <c r="C29" s="27"/>
      <c r="D29" s="74"/>
      <c r="E29" s="45"/>
      <c r="F29" s="74"/>
      <c r="G29" s="59"/>
    </row>
    <row r="30" spans="1:7" ht="32.25" customHeight="1">
      <c r="A30" s="82" t="s">
        <v>67</v>
      </c>
      <c r="B30" s="87" t="s">
        <v>68</v>
      </c>
      <c r="C30" s="27"/>
      <c r="D30" s="74"/>
      <c r="E30" s="45"/>
      <c r="F30" s="74"/>
      <c r="G30" s="59"/>
    </row>
    <row r="31" spans="1:7" ht="30.75" customHeight="1">
      <c r="A31" s="82" t="s">
        <v>69</v>
      </c>
      <c r="B31" s="87" t="s">
        <v>70</v>
      </c>
      <c r="C31" s="27"/>
      <c r="D31" s="74"/>
      <c r="E31" s="45"/>
      <c r="F31" s="74"/>
      <c r="G31" s="59"/>
    </row>
    <row r="32" spans="1:7" ht="27.75" customHeight="1">
      <c r="A32" s="82" t="s">
        <v>71</v>
      </c>
      <c r="B32" s="87" t="s">
        <v>72</v>
      </c>
      <c r="C32" s="27"/>
      <c r="D32" s="74"/>
      <c r="E32" s="45"/>
      <c r="F32" s="74"/>
      <c r="G32" s="59"/>
    </row>
    <row r="33" spans="1:7" ht="27" customHeight="1">
      <c r="A33" s="82" t="s">
        <v>73</v>
      </c>
      <c r="B33" s="87" t="s">
        <v>74</v>
      </c>
      <c r="C33" s="27"/>
      <c r="D33" s="74"/>
      <c r="E33" s="45"/>
      <c r="F33" s="74"/>
      <c r="G33" s="59"/>
    </row>
    <row r="34" spans="1:7" ht="23.25" customHeight="1">
      <c r="A34" s="82" t="s">
        <v>75</v>
      </c>
      <c r="B34" s="87" t="s">
        <v>255</v>
      </c>
      <c r="C34" s="27"/>
      <c r="D34" s="74"/>
      <c r="E34" s="45"/>
      <c r="F34" s="74"/>
      <c r="G34" s="59"/>
    </row>
    <row r="35" spans="1:7" ht="24.75" customHeight="1">
      <c r="A35" s="82" t="s">
        <v>76</v>
      </c>
      <c r="B35" s="87" t="s">
        <v>255</v>
      </c>
      <c r="C35" s="27"/>
      <c r="D35" s="74"/>
      <c r="E35" s="45"/>
      <c r="F35" s="74"/>
      <c r="G35" s="59"/>
    </row>
    <row r="36" spans="1:7" ht="15.75" customHeight="1">
      <c r="A36" s="82" t="s">
        <v>77</v>
      </c>
      <c r="B36" s="87" t="s">
        <v>255</v>
      </c>
      <c r="C36" s="27"/>
      <c r="D36" s="74"/>
      <c r="E36" s="45"/>
      <c r="F36" s="74"/>
      <c r="G36" s="59"/>
    </row>
    <row r="37" spans="1:7" ht="23.25" customHeight="1">
      <c r="A37" s="82" t="s">
        <v>78</v>
      </c>
      <c r="B37" s="87" t="s">
        <v>255</v>
      </c>
      <c r="C37" s="27"/>
      <c r="D37" s="74"/>
      <c r="E37" s="45"/>
      <c r="F37" s="74"/>
      <c r="G37" s="59"/>
    </row>
    <row r="38" spans="1:7" ht="48" customHeight="1">
      <c r="A38" s="82" t="s">
        <v>79</v>
      </c>
      <c r="B38" s="87" t="s">
        <v>255</v>
      </c>
      <c r="C38" s="27"/>
      <c r="D38" s="74"/>
      <c r="E38" s="45"/>
      <c r="F38" s="74"/>
      <c r="G38" s="59"/>
    </row>
    <row r="39" spans="1:7" ht="24.75" customHeight="1">
      <c r="A39" s="82" t="s">
        <v>80</v>
      </c>
      <c r="B39" s="87" t="s">
        <v>255</v>
      </c>
      <c r="C39" s="27"/>
      <c r="D39" s="74"/>
      <c r="E39" s="45"/>
      <c r="F39" s="74"/>
      <c r="G39" s="59"/>
    </row>
    <row r="40" spans="1:7" ht="38.25" customHeight="1">
      <c r="A40" s="82" t="s">
        <v>81</v>
      </c>
      <c r="B40" s="87" t="s">
        <v>70</v>
      </c>
      <c r="C40" s="27"/>
      <c r="D40" s="74"/>
      <c r="E40" s="45"/>
      <c r="F40" s="74"/>
      <c r="G40" s="59"/>
    </row>
    <row r="41" spans="1:7" ht="24.75" customHeight="1">
      <c r="A41" s="82" t="s">
        <v>82</v>
      </c>
      <c r="B41" s="87" t="s">
        <v>70</v>
      </c>
      <c r="C41" s="27"/>
      <c r="D41" s="74"/>
      <c r="E41" s="45"/>
      <c r="F41" s="74"/>
      <c r="G41" s="59"/>
    </row>
    <row r="42" spans="1:7" ht="23.25" customHeight="1">
      <c r="A42" s="82" t="s">
        <v>83</v>
      </c>
      <c r="B42" s="87" t="s">
        <v>48</v>
      </c>
      <c r="C42" s="27"/>
      <c r="D42" s="74"/>
      <c r="E42" s="45"/>
      <c r="F42" s="74"/>
      <c r="G42" s="59"/>
    </row>
    <row r="43" spans="1:7" ht="27.75" customHeight="1">
      <c r="A43" s="82" t="s">
        <v>84</v>
      </c>
      <c r="B43" s="87" t="s">
        <v>85</v>
      </c>
      <c r="C43" s="27"/>
      <c r="D43" s="74"/>
      <c r="E43" s="45"/>
      <c r="F43" s="74"/>
      <c r="G43" s="59"/>
    </row>
    <row r="44" spans="1:7" ht="34.5" customHeight="1">
      <c r="A44" s="82" t="s">
        <v>86</v>
      </c>
      <c r="B44" s="87" t="s">
        <v>85</v>
      </c>
      <c r="C44" s="27"/>
      <c r="D44" s="74"/>
      <c r="E44" s="45"/>
      <c r="F44" s="74"/>
      <c r="G44" s="59"/>
    </row>
    <row r="45" spans="1:7" ht="38.25" customHeight="1">
      <c r="A45" s="82" t="s">
        <v>87</v>
      </c>
      <c r="B45" s="87" t="s">
        <v>85</v>
      </c>
      <c r="C45" s="27"/>
      <c r="D45" s="74"/>
      <c r="E45" s="45"/>
      <c r="F45" s="74"/>
      <c r="G45" s="59"/>
    </row>
    <row r="46" spans="1:7" ht="32.25" customHeight="1">
      <c r="A46" s="82" t="s">
        <v>88</v>
      </c>
      <c r="B46" s="87" t="s">
        <v>85</v>
      </c>
      <c r="C46" s="27"/>
      <c r="D46" s="74"/>
      <c r="E46" s="45"/>
      <c r="F46" s="74"/>
      <c r="G46" s="59"/>
    </row>
    <row r="47" spans="1:7" ht="27.75" customHeight="1">
      <c r="A47" s="82" t="s">
        <v>89</v>
      </c>
      <c r="B47" s="87" t="s">
        <v>48</v>
      </c>
      <c r="C47" s="27"/>
      <c r="D47" s="74"/>
      <c r="E47" s="45"/>
      <c r="F47" s="74"/>
      <c r="G47" s="59"/>
    </row>
    <row r="48" spans="1:7" ht="15.75" customHeight="1">
      <c r="A48" s="82" t="s">
        <v>90</v>
      </c>
      <c r="B48" s="87" t="s">
        <v>48</v>
      </c>
      <c r="C48" s="27"/>
      <c r="D48" s="74"/>
      <c r="E48" s="45"/>
      <c r="F48" s="74"/>
      <c r="G48" s="59"/>
    </row>
    <row r="49" spans="1:7" ht="24.75" customHeight="1">
      <c r="A49" s="82" t="s">
        <v>91</v>
      </c>
      <c r="B49" s="87" t="s">
        <v>92</v>
      </c>
      <c r="C49" s="27"/>
      <c r="D49" s="74"/>
      <c r="E49" s="45"/>
      <c r="F49" s="74"/>
      <c r="G49" s="59"/>
    </row>
    <row r="50" spans="1:7" ht="26.25" customHeight="1">
      <c r="A50" s="82" t="s">
        <v>93</v>
      </c>
      <c r="B50" s="87" t="s">
        <v>70</v>
      </c>
      <c r="C50" s="27"/>
      <c r="D50" s="74"/>
      <c r="E50" s="45"/>
      <c r="F50" s="74"/>
      <c r="G50" s="59"/>
    </row>
    <row r="51" spans="1:7" ht="29.25" customHeight="1">
      <c r="A51" s="82" t="s">
        <v>94</v>
      </c>
      <c r="B51" s="87" t="s">
        <v>70</v>
      </c>
      <c r="C51" s="27"/>
      <c r="D51" s="74"/>
      <c r="E51" s="45"/>
      <c r="F51" s="74"/>
      <c r="G51" s="59"/>
    </row>
    <row r="52" spans="1:7" ht="32.25" customHeight="1">
      <c r="A52" s="82" t="s">
        <v>95</v>
      </c>
      <c r="B52" s="87" t="s">
        <v>70</v>
      </c>
      <c r="C52" s="27"/>
      <c r="D52" s="74"/>
      <c r="E52" s="45"/>
      <c r="F52" s="74"/>
      <c r="G52" s="59"/>
    </row>
    <row r="53" spans="1:7" ht="30" customHeight="1">
      <c r="A53" s="82" t="s">
        <v>96</v>
      </c>
      <c r="B53" s="87" t="s">
        <v>70</v>
      </c>
      <c r="C53" s="27"/>
      <c r="D53" s="74"/>
      <c r="E53" s="45"/>
      <c r="F53" s="74"/>
      <c r="G53" s="59"/>
    </row>
    <row r="54" spans="1:7" ht="27.75" customHeight="1">
      <c r="A54" s="82" t="s">
        <v>97</v>
      </c>
      <c r="B54" s="87" t="s">
        <v>70</v>
      </c>
      <c r="C54" s="27"/>
      <c r="D54" s="74"/>
      <c r="E54" s="45"/>
      <c r="F54" s="74"/>
      <c r="G54" s="59"/>
    </row>
    <row r="55" spans="1:7" ht="33.75" customHeight="1">
      <c r="A55" s="82" t="s">
        <v>98</v>
      </c>
      <c r="B55" s="87" t="s">
        <v>99</v>
      </c>
      <c r="C55" s="27"/>
      <c r="D55" s="74"/>
      <c r="E55" s="45"/>
      <c r="F55" s="74"/>
      <c r="G55" s="59"/>
    </row>
    <row r="56" spans="1:7" ht="26.25" customHeight="1">
      <c r="A56" s="82" t="s">
        <v>100</v>
      </c>
      <c r="B56" s="87" t="s">
        <v>92</v>
      </c>
      <c r="C56" s="27"/>
      <c r="D56" s="74"/>
      <c r="E56" s="45"/>
      <c r="F56" s="74"/>
      <c r="G56" s="59"/>
    </row>
    <row r="57" spans="1:7" ht="29.25" customHeight="1">
      <c r="A57" s="82" t="s">
        <v>101</v>
      </c>
      <c r="B57" s="87" t="s">
        <v>70</v>
      </c>
      <c r="C57" s="27"/>
      <c r="D57" s="74"/>
      <c r="E57" s="45"/>
      <c r="F57" s="74"/>
      <c r="G57" s="59"/>
    </row>
    <row r="58" spans="1:7" ht="18" customHeight="1">
      <c r="A58" s="82" t="s">
        <v>102</v>
      </c>
      <c r="B58" s="87" t="s">
        <v>92</v>
      </c>
      <c r="C58" s="27"/>
      <c r="D58" s="74"/>
      <c r="E58" s="45"/>
      <c r="F58" s="74"/>
      <c r="G58" s="59"/>
    </row>
    <row r="59" spans="1:7" ht="30" customHeight="1">
      <c r="A59" s="82" t="s">
        <v>103</v>
      </c>
      <c r="B59" s="87" t="s">
        <v>104</v>
      </c>
      <c r="C59" s="27"/>
      <c r="D59" s="74"/>
      <c r="E59" s="45"/>
      <c r="F59" s="74"/>
      <c r="G59" s="59"/>
    </row>
    <row r="60" spans="1:7" ht="15">
      <c r="A60" s="82" t="s">
        <v>105</v>
      </c>
      <c r="B60" s="87"/>
      <c r="C60" s="27"/>
      <c r="D60" s="74"/>
      <c r="E60" s="45"/>
      <c r="F60" s="74"/>
      <c r="G60" s="59"/>
    </row>
    <row r="61" spans="1:7" ht="20.25" customHeight="1">
      <c r="A61" s="84" t="s">
        <v>106</v>
      </c>
      <c r="B61" s="87" t="s">
        <v>107</v>
      </c>
      <c r="C61" s="27"/>
      <c r="D61" s="74"/>
      <c r="E61" s="45"/>
      <c r="F61" s="74"/>
      <c r="G61" s="59"/>
    </row>
    <row r="62" spans="1:7" ht="19.5" customHeight="1">
      <c r="A62" s="84" t="s">
        <v>108</v>
      </c>
      <c r="B62" s="87" t="s">
        <v>107</v>
      </c>
      <c r="C62" s="27"/>
      <c r="D62" s="74"/>
      <c r="E62" s="45"/>
      <c r="F62" s="74"/>
      <c r="G62" s="59"/>
    </row>
    <row r="63" spans="1:7" ht="20.25" customHeight="1" thickBot="1">
      <c r="A63" s="85" t="s">
        <v>109</v>
      </c>
      <c r="B63" s="88" t="s">
        <v>107</v>
      </c>
      <c r="C63" s="62"/>
      <c r="D63" s="79"/>
      <c r="E63" s="72"/>
      <c r="F63" s="79"/>
      <c r="G63" s="63"/>
    </row>
  </sheetData>
  <sheetProtection/>
  <mergeCells count="1">
    <mergeCell ref="E2:G2"/>
  </mergeCells>
  <printOptions/>
  <pageMargins left="0.5118110236220472" right="0" top="0.3937007874015748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129" customWidth="1"/>
    <col min="4" max="4" width="9.875" style="77" customWidth="1"/>
    <col min="5" max="5" width="10.625" style="77" customWidth="1"/>
    <col min="6" max="6" width="11.375" style="77" customWidth="1"/>
    <col min="7" max="7" width="11.00390625" style="77" customWidth="1"/>
    <col min="8" max="8" width="10.25390625" style="77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100" t="s">
        <v>1</v>
      </c>
      <c r="B2" s="102" t="s">
        <v>2</v>
      </c>
      <c r="C2" s="101" t="s">
        <v>11</v>
      </c>
      <c r="D2" s="149" t="s">
        <v>301</v>
      </c>
      <c r="E2" s="149" t="s">
        <v>302</v>
      </c>
      <c r="F2" s="296" t="s">
        <v>3</v>
      </c>
      <c r="G2" s="297"/>
      <c r="H2" s="298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103"/>
      <c r="B3" s="113"/>
      <c r="C3" s="104" t="s">
        <v>12</v>
      </c>
      <c r="D3" s="150" t="s">
        <v>228</v>
      </c>
      <c r="E3" s="150" t="s">
        <v>230</v>
      </c>
      <c r="F3" s="104" t="s">
        <v>233</v>
      </c>
      <c r="G3" s="151" t="s">
        <v>239</v>
      </c>
      <c r="H3" s="104" t="s">
        <v>294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89"/>
      <c r="C4" s="86"/>
      <c r="D4" s="26"/>
      <c r="E4" s="26"/>
      <c r="F4" s="26"/>
      <c r="G4" s="26"/>
      <c r="H4" s="26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130" t="s">
        <v>112</v>
      </c>
      <c r="B5" s="14"/>
      <c r="C5" s="69"/>
      <c r="D5" s="52"/>
      <c r="E5" s="52"/>
      <c r="F5" s="52"/>
      <c r="G5" s="52"/>
      <c r="H5" s="52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9"/>
      <c r="B6" s="3"/>
      <c r="C6" s="43"/>
      <c r="D6" s="41"/>
      <c r="E6" s="41"/>
      <c r="F6" s="41"/>
      <c r="G6" s="41"/>
      <c r="H6" s="4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23" t="s">
        <v>113</v>
      </c>
      <c r="B7" s="3"/>
      <c r="C7" s="143" t="s">
        <v>314</v>
      </c>
      <c r="D7" s="41" t="s">
        <v>133</v>
      </c>
      <c r="E7" s="41" t="s">
        <v>133</v>
      </c>
      <c r="F7" s="41" t="s">
        <v>133</v>
      </c>
      <c r="G7" s="41" t="s">
        <v>133</v>
      </c>
      <c r="H7" s="41" t="s">
        <v>133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22"/>
      <c r="B8" s="54"/>
      <c r="C8" s="153" t="s">
        <v>279</v>
      </c>
      <c r="D8" s="53"/>
      <c r="E8" s="53"/>
      <c r="F8" s="53"/>
      <c r="G8" s="53"/>
      <c r="H8" s="5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23" t="s">
        <v>114</v>
      </c>
      <c r="B9" s="54"/>
      <c r="C9" s="143" t="s">
        <v>314</v>
      </c>
      <c r="D9" s="41" t="s">
        <v>133</v>
      </c>
      <c r="E9" s="41" t="s">
        <v>133</v>
      </c>
      <c r="F9" s="41" t="s">
        <v>133</v>
      </c>
      <c r="G9" s="41" t="s">
        <v>133</v>
      </c>
      <c r="H9" s="41" t="s">
        <v>133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34"/>
      <c r="B10" s="54"/>
      <c r="C10" s="153" t="s">
        <v>279</v>
      </c>
      <c r="D10" s="53"/>
      <c r="E10" s="53"/>
      <c r="F10" s="53"/>
      <c r="G10" s="53"/>
      <c r="H10" s="5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31" t="s">
        <v>202</v>
      </c>
      <c r="B11" s="54"/>
      <c r="C11" s="143" t="s">
        <v>314</v>
      </c>
      <c r="D11" s="53">
        <v>1425</v>
      </c>
      <c r="E11" s="270">
        <f>D11*109.5%</f>
        <v>1560.375</v>
      </c>
      <c r="F11" s="270">
        <f>E11*108.9%</f>
        <v>1699.248375</v>
      </c>
      <c r="G11" s="270">
        <f>F11*108.7%</f>
        <v>1847.0829836249998</v>
      </c>
      <c r="H11" s="270">
        <f>G11*108%</f>
        <v>1994.8496223149998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>
      <c r="A12" s="34"/>
      <c r="B12" s="54"/>
      <c r="C12" s="153" t="s">
        <v>279</v>
      </c>
      <c r="D12" s="53">
        <v>99.5</v>
      </c>
      <c r="E12" s="270">
        <v>101.3</v>
      </c>
      <c r="F12" s="270">
        <v>102</v>
      </c>
      <c r="G12" s="270">
        <v>102.5</v>
      </c>
      <c r="H12" s="270">
        <v>103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209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300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5905511811023623" right="0" top="0.3937007874015748" bottom="0.7874015748031497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31">
      <selection activeCell="D51" sqref="D51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7.75390625" style="0" customWidth="1"/>
    <col min="4" max="5" width="11.625" style="0" customWidth="1"/>
    <col min="6" max="6" width="11.375" style="0" customWidth="1"/>
    <col min="7" max="7" width="11.00390625" style="0" customWidth="1"/>
    <col min="8" max="8" width="11.25390625" style="0" customWidth="1"/>
  </cols>
  <sheetData>
    <row r="1" spans="6:8" ht="15.75" thickBot="1">
      <c r="F1" s="2"/>
      <c r="H1" s="2"/>
    </row>
    <row r="2" spans="1:11" ht="16.5" thickBot="1">
      <c r="A2" s="299" t="s">
        <v>288</v>
      </c>
      <c r="B2" s="114" t="s">
        <v>2</v>
      </c>
      <c r="C2" s="101" t="s">
        <v>11</v>
      </c>
      <c r="D2" s="149" t="s">
        <v>301</v>
      </c>
      <c r="E2" s="149" t="s">
        <v>302</v>
      </c>
      <c r="F2" s="296" t="s">
        <v>3</v>
      </c>
      <c r="G2" s="297"/>
      <c r="H2" s="298"/>
      <c r="I2" s="1"/>
      <c r="J2" s="1"/>
      <c r="K2" s="1"/>
    </row>
    <row r="3" spans="1:11" ht="16.5" thickBot="1">
      <c r="A3" s="300"/>
      <c r="B3" s="115"/>
      <c r="C3" s="104" t="s">
        <v>12</v>
      </c>
      <c r="D3" s="150" t="s">
        <v>228</v>
      </c>
      <c r="E3" s="150" t="s">
        <v>230</v>
      </c>
      <c r="F3" s="104" t="s">
        <v>233</v>
      </c>
      <c r="G3" s="151" t="s">
        <v>239</v>
      </c>
      <c r="H3" s="104" t="s">
        <v>294</v>
      </c>
      <c r="I3" s="1"/>
      <c r="J3" s="1"/>
      <c r="K3" s="1"/>
    </row>
    <row r="4" spans="1:11" ht="19.5" customHeight="1">
      <c r="A4" s="131" t="s">
        <v>121</v>
      </c>
      <c r="B4" s="24"/>
      <c r="C4" s="132"/>
      <c r="D4" s="134"/>
      <c r="E4" s="134"/>
      <c r="F4" s="134"/>
      <c r="G4" s="134"/>
      <c r="H4" s="135"/>
      <c r="I4" s="1"/>
      <c r="J4" s="1"/>
      <c r="K4" s="1"/>
    </row>
    <row r="5" spans="1:11" ht="15.75" hidden="1">
      <c r="A5" s="74"/>
      <c r="B5" s="25"/>
      <c r="C5" s="133"/>
      <c r="D5" s="53"/>
      <c r="E5" s="53"/>
      <c r="F5" s="53"/>
      <c r="G5" s="53"/>
      <c r="H5" s="49"/>
      <c r="I5" s="1"/>
      <c r="J5" s="1"/>
      <c r="K5" s="1"/>
    </row>
    <row r="6" spans="1:11" ht="60">
      <c r="A6" s="165" t="s">
        <v>280</v>
      </c>
      <c r="B6" s="173"/>
      <c r="C6" s="141" t="s">
        <v>314</v>
      </c>
      <c r="D6" s="53">
        <v>103691</v>
      </c>
      <c r="E6" s="53">
        <f>D6*108.2%</f>
        <v>112193.66200000001</v>
      </c>
      <c r="F6" s="53">
        <f>E6*107.8%</f>
        <v>120944.76763600002</v>
      </c>
      <c r="G6" s="53">
        <f>F6*107.7%</f>
        <v>130257.51474397202</v>
      </c>
      <c r="H6" s="53">
        <f>G6*107.3%</f>
        <v>139766.31332028197</v>
      </c>
      <c r="I6" s="1"/>
      <c r="J6" s="1"/>
      <c r="K6" s="1"/>
    </row>
    <row r="7" spans="1:8" ht="60">
      <c r="A7" s="189"/>
      <c r="B7" s="186"/>
      <c r="C7" s="141" t="s">
        <v>284</v>
      </c>
      <c r="D7" s="74">
        <v>45.03</v>
      </c>
      <c r="E7" s="74">
        <f>E6/D6*100</f>
        <v>108.2</v>
      </c>
      <c r="F7" s="74">
        <f>F6/E6*100</f>
        <v>107.80000000000001</v>
      </c>
      <c r="G7" s="74">
        <f>G6/F6*100</f>
        <v>107.69999999999999</v>
      </c>
      <c r="H7" s="74">
        <f>H6/G6*100</f>
        <v>107.3</v>
      </c>
    </row>
    <row r="8" spans="1:11" ht="31.5" customHeight="1">
      <c r="A8" s="191" t="s">
        <v>116</v>
      </c>
      <c r="B8" s="173"/>
      <c r="C8" s="141"/>
      <c r="D8" s="53"/>
      <c r="E8" s="53"/>
      <c r="F8" s="53"/>
      <c r="G8" s="53"/>
      <c r="H8" s="49"/>
      <c r="I8" s="1"/>
      <c r="J8" s="1"/>
      <c r="K8" s="1"/>
    </row>
    <row r="9" spans="1:11" ht="26.25" customHeight="1">
      <c r="A9" s="249" t="s">
        <v>335</v>
      </c>
      <c r="B9" s="173"/>
      <c r="C9" s="141"/>
      <c r="D9" s="262">
        <v>13558</v>
      </c>
      <c r="E9" s="267">
        <f>D9*108.2%</f>
        <v>14669.756000000001</v>
      </c>
      <c r="F9" s="267">
        <f>E9*107.8%</f>
        <v>15813.996968000003</v>
      </c>
      <c r="G9" s="267">
        <f>F9*107.7%</f>
        <v>17031.674734536</v>
      </c>
      <c r="H9" s="267">
        <f>G9*107.3%</f>
        <v>18274.98699015713</v>
      </c>
      <c r="I9" s="1"/>
      <c r="J9" s="1"/>
      <c r="K9" s="1"/>
    </row>
    <row r="10" spans="1:11" ht="29.25" customHeight="1">
      <c r="A10" s="249" t="s">
        <v>336</v>
      </c>
      <c r="B10" s="173"/>
      <c r="C10" s="141"/>
      <c r="D10" s="262">
        <v>47830</v>
      </c>
      <c r="E10" s="267">
        <f aca="true" t="shared" si="0" ref="E10:E28">D10*108.2%</f>
        <v>51752.060000000005</v>
      </c>
      <c r="F10" s="267">
        <f aca="true" t="shared" si="1" ref="F10:F28">E10*107.8%</f>
        <v>55788.720680000006</v>
      </c>
      <c r="G10" s="267">
        <f aca="true" t="shared" si="2" ref="G10:G28">F10*107.7%</f>
        <v>60084.452172360005</v>
      </c>
      <c r="H10" s="267">
        <f aca="true" t="shared" si="3" ref="H10:H28">G10*107.3%</f>
        <v>64470.61718094228</v>
      </c>
      <c r="I10" s="1"/>
      <c r="J10" s="1"/>
      <c r="K10" s="1"/>
    </row>
    <row r="11" spans="1:11" ht="15" customHeight="1">
      <c r="A11" s="249" t="s">
        <v>337</v>
      </c>
      <c r="B11" s="173"/>
      <c r="C11" s="141"/>
      <c r="D11" s="262">
        <v>41971</v>
      </c>
      <c r="E11" s="267">
        <f t="shared" si="0"/>
        <v>45412.622</v>
      </c>
      <c r="F11" s="267">
        <f t="shared" si="1"/>
        <v>48954.806516000004</v>
      </c>
      <c r="G11" s="267">
        <f t="shared" si="2"/>
        <v>52724.326617732004</v>
      </c>
      <c r="H11" s="267">
        <f t="shared" si="3"/>
        <v>56573.20246082644</v>
      </c>
      <c r="I11" s="1"/>
      <c r="J11" s="1"/>
      <c r="K11" s="1"/>
    </row>
    <row r="12" spans="1:11" ht="27" customHeight="1">
      <c r="A12" s="249" t="s">
        <v>334</v>
      </c>
      <c r="B12" s="173"/>
      <c r="C12" s="141"/>
      <c r="D12" s="262">
        <v>332</v>
      </c>
      <c r="E12" s="267">
        <f t="shared" si="0"/>
        <v>359.22400000000005</v>
      </c>
      <c r="F12" s="267">
        <f t="shared" si="1"/>
        <v>387.24347200000005</v>
      </c>
      <c r="G12" s="267">
        <f t="shared" si="2"/>
        <v>417.06121934400005</v>
      </c>
      <c r="H12" s="267">
        <f t="shared" si="3"/>
        <v>447.506688356112</v>
      </c>
      <c r="I12" s="1"/>
      <c r="J12" s="1"/>
      <c r="K12" s="1"/>
    </row>
    <row r="13" spans="1:11" ht="30">
      <c r="A13" s="165" t="s">
        <v>117</v>
      </c>
      <c r="B13" s="173"/>
      <c r="C13" s="141"/>
      <c r="D13" s="74"/>
      <c r="E13" s="266"/>
      <c r="F13" s="266"/>
      <c r="G13" s="266"/>
      <c r="H13" s="266"/>
      <c r="I13" s="1"/>
      <c r="J13" s="1"/>
      <c r="K13" s="1"/>
    </row>
    <row r="14" spans="1:11" ht="18" customHeight="1">
      <c r="A14" s="191" t="s">
        <v>118</v>
      </c>
      <c r="B14" s="173"/>
      <c r="C14" s="141" t="s">
        <v>115</v>
      </c>
      <c r="D14" s="278">
        <v>27893</v>
      </c>
      <c r="E14" s="279">
        <f t="shared" si="0"/>
        <v>30180.226000000002</v>
      </c>
      <c r="F14" s="279">
        <f t="shared" si="1"/>
        <v>32534.283628000005</v>
      </c>
      <c r="G14" s="279">
        <f t="shared" si="2"/>
        <v>35039.423467356006</v>
      </c>
      <c r="H14" s="279">
        <f t="shared" si="3"/>
        <v>37597.30138047299</v>
      </c>
      <c r="I14" s="1"/>
      <c r="J14" s="1"/>
      <c r="K14" s="1"/>
    </row>
    <row r="15" spans="1:11" ht="15">
      <c r="A15" s="165" t="s">
        <v>119</v>
      </c>
      <c r="B15" s="173"/>
      <c r="C15" s="141"/>
      <c r="D15" s="74"/>
      <c r="E15" s="266"/>
      <c r="F15" s="266"/>
      <c r="G15" s="266"/>
      <c r="H15" s="266"/>
      <c r="I15" s="1"/>
      <c r="J15" s="1"/>
      <c r="K15" s="1"/>
    </row>
    <row r="16" spans="1:11" ht="15">
      <c r="A16" s="165" t="s">
        <v>138</v>
      </c>
      <c r="B16" s="173"/>
      <c r="C16" s="141" t="s">
        <v>115</v>
      </c>
      <c r="D16" s="74"/>
      <c r="E16" s="266"/>
      <c r="F16" s="266"/>
      <c r="G16" s="266"/>
      <c r="H16" s="266"/>
      <c r="I16" s="1"/>
      <c r="J16" s="1"/>
      <c r="K16" s="1"/>
    </row>
    <row r="17" spans="1:11" ht="15">
      <c r="A17" s="165" t="s">
        <v>139</v>
      </c>
      <c r="B17" s="173"/>
      <c r="C17" s="141" t="s">
        <v>115</v>
      </c>
      <c r="D17" s="275">
        <v>27893</v>
      </c>
      <c r="E17" s="276">
        <f t="shared" si="0"/>
        <v>30180.226000000002</v>
      </c>
      <c r="F17" s="276">
        <f t="shared" si="1"/>
        <v>32534.283628000005</v>
      </c>
      <c r="G17" s="276">
        <f t="shared" si="2"/>
        <v>35039.423467356006</v>
      </c>
      <c r="H17" s="276">
        <f t="shared" si="3"/>
        <v>37597.30138047299</v>
      </c>
      <c r="I17" s="1"/>
      <c r="J17" s="1"/>
      <c r="K17" s="1"/>
    </row>
    <row r="18" spans="1:11" ht="15">
      <c r="A18" s="191" t="s">
        <v>120</v>
      </c>
      <c r="B18" s="173"/>
      <c r="C18" s="141" t="s">
        <v>115</v>
      </c>
      <c r="D18" s="278">
        <v>75798</v>
      </c>
      <c r="E18" s="279">
        <f t="shared" si="0"/>
        <v>82013.436</v>
      </c>
      <c r="F18" s="279">
        <f t="shared" si="1"/>
        <v>88410.48400800001</v>
      </c>
      <c r="G18" s="279">
        <f t="shared" si="2"/>
        <v>95218.09127661602</v>
      </c>
      <c r="H18" s="279">
        <f t="shared" si="3"/>
        <v>102169.01193980899</v>
      </c>
      <c r="I18" s="1"/>
      <c r="J18" s="1"/>
      <c r="K18" s="1"/>
    </row>
    <row r="19" spans="1:11" ht="15">
      <c r="A19" s="165" t="s">
        <v>119</v>
      </c>
      <c r="B19" s="173"/>
      <c r="C19" s="141"/>
      <c r="D19" s="74"/>
      <c r="E19" s="266"/>
      <c r="F19" s="266"/>
      <c r="G19" s="266"/>
      <c r="H19" s="266"/>
      <c r="I19" s="1"/>
      <c r="J19" s="1"/>
      <c r="K19" s="1"/>
    </row>
    <row r="20" spans="1:11" ht="15">
      <c r="A20" s="165" t="s">
        <v>282</v>
      </c>
      <c r="B20" s="173"/>
      <c r="C20" s="141" t="s">
        <v>115</v>
      </c>
      <c r="D20" s="74"/>
      <c r="E20" s="266"/>
      <c r="F20" s="266"/>
      <c r="G20" s="266"/>
      <c r="H20" s="266"/>
      <c r="I20" s="1"/>
      <c r="J20" s="1"/>
      <c r="K20" s="1"/>
    </row>
    <row r="21" spans="1:11" ht="15">
      <c r="A21" s="165" t="s">
        <v>281</v>
      </c>
      <c r="B21" s="173"/>
      <c r="C21" s="141" t="s">
        <v>115</v>
      </c>
      <c r="D21" s="74"/>
      <c r="E21" s="266"/>
      <c r="F21" s="266"/>
      <c r="G21" s="266"/>
      <c r="H21" s="266"/>
      <c r="I21" s="1"/>
      <c r="J21" s="1"/>
      <c r="K21" s="1"/>
    </row>
    <row r="22" spans="1:11" ht="18.75" customHeight="1">
      <c r="A22" s="165" t="s">
        <v>283</v>
      </c>
      <c r="B22" s="173"/>
      <c r="C22" s="141" t="s">
        <v>115</v>
      </c>
      <c r="D22" s="274">
        <v>75466</v>
      </c>
      <c r="E22" s="277">
        <f t="shared" si="0"/>
        <v>81654.212</v>
      </c>
      <c r="F22" s="277">
        <f t="shared" si="1"/>
        <v>88023.24053600001</v>
      </c>
      <c r="G22" s="277">
        <f t="shared" si="2"/>
        <v>94801.03005727202</v>
      </c>
      <c r="H22" s="277">
        <f t="shared" si="3"/>
        <v>101721.50525145287</v>
      </c>
      <c r="I22" s="1"/>
      <c r="J22" s="1"/>
      <c r="K22" s="1"/>
    </row>
    <row r="23" spans="1:11" ht="15">
      <c r="A23" s="165" t="s">
        <v>140</v>
      </c>
      <c r="B23" s="173"/>
      <c r="C23" s="141" t="s">
        <v>115</v>
      </c>
      <c r="D23" s="274">
        <v>332</v>
      </c>
      <c r="E23" s="277">
        <f t="shared" si="0"/>
        <v>359.22400000000005</v>
      </c>
      <c r="F23" s="277">
        <f t="shared" si="1"/>
        <v>387.24347200000005</v>
      </c>
      <c r="G23" s="277">
        <f t="shared" si="2"/>
        <v>417.06121934400005</v>
      </c>
      <c r="H23" s="277">
        <f t="shared" si="3"/>
        <v>447.506688356112</v>
      </c>
      <c r="I23" s="1"/>
      <c r="J23" s="1"/>
      <c r="K23" s="1"/>
    </row>
    <row r="24" spans="1:11" ht="15">
      <c r="A24" s="165" t="s">
        <v>141</v>
      </c>
      <c r="B24" s="173"/>
      <c r="C24" s="141"/>
      <c r="D24" s="74"/>
      <c r="E24" s="266"/>
      <c r="F24" s="266"/>
      <c r="G24" s="266"/>
      <c r="H24" s="266"/>
      <c r="I24" s="1"/>
      <c r="J24" s="1"/>
      <c r="K24" s="1"/>
    </row>
    <row r="25" spans="1:11" ht="15">
      <c r="A25" s="165" t="s">
        <v>142</v>
      </c>
      <c r="B25" s="173"/>
      <c r="C25" s="141" t="s">
        <v>115</v>
      </c>
      <c r="D25" s="74"/>
      <c r="E25" s="266"/>
      <c r="F25" s="266"/>
      <c r="G25" s="266"/>
      <c r="H25" s="266"/>
      <c r="I25" s="1"/>
      <c r="J25" s="1"/>
      <c r="K25" s="1"/>
    </row>
    <row r="26" spans="1:11" ht="45">
      <c r="A26" s="165" t="s">
        <v>299</v>
      </c>
      <c r="B26" s="173"/>
      <c r="C26" s="141" t="s">
        <v>115</v>
      </c>
      <c r="D26" s="74"/>
      <c r="E26" s="266"/>
      <c r="F26" s="266"/>
      <c r="G26" s="266"/>
      <c r="H26" s="266"/>
      <c r="I26" s="1"/>
      <c r="J26" s="1"/>
      <c r="K26" s="1"/>
    </row>
    <row r="27" spans="1:11" ht="18.75" customHeight="1">
      <c r="A27" s="165" t="s">
        <v>143</v>
      </c>
      <c r="B27" s="173"/>
      <c r="C27" s="141" t="s">
        <v>115</v>
      </c>
      <c r="D27" s="74"/>
      <c r="E27" s="266"/>
      <c r="F27" s="266"/>
      <c r="G27" s="266"/>
      <c r="H27" s="266"/>
      <c r="I27" s="1"/>
      <c r="J27" s="1"/>
      <c r="K27" s="1"/>
    </row>
    <row r="28" spans="1:11" ht="30">
      <c r="A28" s="165" t="s">
        <v>144</v>
      </c>
      <c r="B28" s="173"/>
      <c r="C28" s="141" t="s">
        <v>115</v>
      </c>
      <c r="D28" s="275">
        <v>332</v>
      </c>
      <c r="E28" s="276">
        <f t="shared" si="0"/>
        <v>359.22400000000005</v>
      </c>
      <c r="F28" s="276">
        <f t="shared" si="1"/>
        <v>387.24347200000005</v>
      </c>
      <c r="G28" s="276">
        <f t="shared" si="2"/>
        <v>417.06121934400005</v>
      </c>
      <c r="H28" s="276">
        <f t="shared" si="3"/>
        <v>447.506688356112</v>
      </c>
      <c r="I28" s="1"/>
      <c r="J28" s="1"/>
      <c r="K28" s="1"/>
    </row>
    <row r="29" spans="1:11" ht="30">
      <c r="A29" s="165" t="s">
        <v>145</v>
      </c>
      <c r="B29" s="173"/>
      <c r="C29" s="141" t="s">
        <v>115</v>
      </c>
      <c r="D29" s="74"/>
      <c r="E29" s="268"/>
      <c r="F29" s="268"/>
      <c r="G29" s="268"/>
      <c r="H29" s="269"/>
      <c r="I29" s="1"/>
      <c r="J29" s="1"/>
      <c r="K29" s="1"/>
    </row>
    <row r="30" spans="1:11" ht="16.5" customHeight="1">
      <c r="A30" s="165" t="s">
        <v>146</v>
      </c>
      <c r="B30" s="173"/>
      <c r="C30" s="141" t="s">
        <v>115</v>
      </c>
      <c r="D30" s="74"/>
      <c r="E30" s="74"/>
      <c r="F30" s="74"/>
      <c r="G30" s="74"/>
      <c r="H30" s="59"/>
      <c r="I30" s="1"/>
      <c r="J30" s="1"/>
      <c r="K30" s="1"/>
    </row>
    <row r="31" spans="1:11" ht="15">
      <c r="A31" s="164" t="s">
        <v>285</v>
      </c>
      <c r="B31" s="173"/>
      <c r="C31" s="141" t="s">
        <v>122</v>
      </c>
      <c r="D31" s="74"/>
      <c r="E31" s="74"/>
      <c r="F31" s="74"/>
      <c r="G31" s="74"/>
      <c r="H31" s="59"/>
      <c r="I31" s="1"/>
      <c r="J31" s="1"/>
      <c r="K31" s="1"/>
    </row>
    <row r="32" spans="1:11" ht="15" customHeight="1">
      <c r="A32" s="164" t="s">
        <v>286</v>
      </c>
      <c r="B32" s="173"/>
      <c r="C32" s="141" t="s">
        <v>122</v>
      </c>
      <c r="D32" s="74"/>
      <c r="E32" s="74"/>
      <c r="F32" s="74"/>
      <c r="G32" s="74"/>
      <c r="H32" s="59"/>
      <c r="I32" s="1"/>
      <c r="J32" s="1"/>
      <c r="K32" s="1"/>
    </row>
    <row r="33" spans="1:11" ht="60">
      <c r="A33" s="165" t="s">
        <v>123</v>
      </c>
      <c r="B33" s="173"/>
      <c r="C33" s="141" t="s">
        <v>208</v>
      </c>
      <c r="D33" s="74"/>
      <c r="E33" s="74"/>
      <c r="F33" s="74"/>
      <c r="G33" s="74"/>
      <c r="H33" s="59"/>
      <c r="I33" s="1"/>
      <c r="J33" s="1"/>
      <c r="K33" s="1"/>
    </row>
    <row r="34" spans="1:11" ht="60">
      <c r="A34" s="164"/>
      <c r="B34" s="173"/>
      <c r="C34" s="141" t="s">
        <v>279</v>
      </c>
      <c r="D34" s="74"/>
      <c r="E34" s="74"/>
      <c r="F34" s="74"/>
      <c r="G34" s="74"/>
      <c r="H34" s="59"/>
      <c r="I34" s="1"/>
      <c r="J34" s="1"/>
      <c r="K34" s="1"/>
    </row>
    <row r="35" spans="1:11" ht="60">
      <c r="A35" s="165" t="s">
        <v>210</v>
      </c>
      <c r="B35" s="186"/>
      <c r="C35" s="141" t="s">
        <v>208</v>
      </c>
      <c r="D35" s="74"/>
      <c r="E35" s="74"/>
      <c r="F35" s="74"/>
      <c r="G35" s="74"/>
      <c r="H35" s="59"/>
      <c r="I35" s="1"/>
      <c r="J35" s="1"/>
      <c r="K35" s="1"/>
    </row>
    <row r="36" spans="1:11" ht="60.75" thickBot="1">
      <c r="A36" s="166" t="s">
        <v>201</v>
      </c>
      <c r="B36" s="186"/>
      <c r="C36" s="192" t="s">
        <v>208</v>
      </c>
      <c r="D36" s="79"/>
      <c r="E36" s="79"/>
      <c r="F36" s="79"/>
      <c r="G36" s="79"/>
      <c r="H36" s="63"/>
      <c r="I36" s="1"/>
      <c r="J36" s="1"/>
      <c r="K36" s="1"/>
    </row>
    <row r="37" spans="9:11" ht="12.75">
      <c r="I37" s="1"/>
      <c r="J37" s="1"/>
      <c r="K37" s="1"/>
    </row>
    <row r="38" spans="1:11" ht="15" hidden="1">
      <c r="A38" s="1"/>
      <c r="B38" s="1"/>
      <c r="C38" s="37"/>
      <c r="D38" s="1"/>
      <c r="E38" s="1"/>
      <c r="F38" s="1"/>
      <c r="G38" s="1"/>
      <c r="H38" s="1"/>
      <c r="I38" s="1"/>
      <c r="J38" s="1"/>
      <c r="K38" s="1"/>
    </row>
    <row r="39" spans="1:11" ht="15">
      <c r="A39" s="11" t="s">
        <v>209</v>
      </c>
      <c r="B39" s="1"/>
      <c r="C39" s="37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11" t="s">
        <v>300</v>
      </c>
      <c r="B40" s="1"/>
      <c r="C40" s="1"/>
      <c r="I40" s="1"/>
      <c r="J40" s="1"/>
      <c r="K40" s="1"/>
    </row>
    <row r="41" spans="1:11" ht="15">
      <c r="A41" s="2"/>
      <c r="B41" s="1"/>
      <c r="C41" s="1"/>
      <c r="I41" s="1"/>
      <c r="J41" s="1"/>
      <c r="K41" s="1"/>
    </row>
    <row r="42" spans="2:11" ht="12.75">
      <c r="B42" s="1"/>
      <c r="C42" s="1"/>
      <c r="I42" s="1"/>
      <c r="J42" s="1"/>
      <c r="K42" s="1"/>
    </row>
    <row r="43" spans="2:11" ht="12.75">
      <c r="B43" s="1"/>
      <c r="C43" s="1"/>
      <c r="I43" s="1"/>
      <c r="J43" s="1"/>
      <c r="K43" s="1"/>
    </row>
    <row r="44" spans="1:11" ht="18">
      <c r="A44" s="35"/>
      <c r="B44" s="1"/>
      <c r="C44" s="1"/>
      <c r="I44" s="1"/>
      <c r="J44" s="1"/>
      <c r="K44" s="1"/>
    </row>
    <row r="45" spans="1:11" ht="12.75">
      <c r="A45" s="1"/>
      <c r="B45" s="1"/>
      <c r="C45" s="1"/>
      <c r="I45" s="1"/>
      <c r="J45" s="1"/>
      <c r="K45" s="1"/>
    </row>
    <row r="46" spans="1:11" ht="12.75">
      <c r="A46" s="1"/>
      <c r="B46" s="1"/>
      <c r="C46" s="1"/>
      <c r="I46" s="1"/>
      <c r="J46" s="1"/>
      <c r="K46" s="1"/>
    </row>
    <row r="47" spans="1:11" ht="12.75">
      <c r="A47" s="1"/>
      <c r="B47" s="1"/>
      <c r="C47" s="1"/>
      <c r="I47" s="1"/>
      <c r="J47" s="1"/>
      <c r="K47" s="1"/>
    </row>
    <row r="48" spans="1:11" ht="12.75">
      <c r="A48" s="1"/>
      <c r="B48" s="1"/>
      <c r="C48" s="1"/>
      <c r="I48" s="1"/>
      <c r="J48" s="1"/>
      <c r="K48" s="1"/>
    </row>
    <row r="49" spans="1:11" ht="12.75">
      <c r="A49" s="1"/>
      <c r="B49" s="1"/>
      <c r="C49" s="1"/>
      <c r="I49" s="1"/>
      <c r="J49" s="1"/>
      <c r="K49" s="1"/>
    </row>
    <row r="50" spans="1:11" ht="12.75">
      <c r="A50" s="1"/>
      <c r="B50" s="1"/>
      <c r="C50" s="1"/>
      <c r="I50" s="1"/>
      <c r="J50" s="1"/>
      <c r="K50" s="1"/>
    </row>
    <row r="51" spans="1:11" ht="12.75">
      <c r="A51" s="1"/>
      <c r="B51" s="1"/>
      <c r="C51" s="1"/>
      <c r="I51" s="1"/>
      <c r="J51" s="1"/>
      <c r="K51" s="1"/>
    </row>
    <row r="52" spans="1:11" ht="12.75">
      <c r="A52" s="1"/>
      <c r="B52" s="1"/>
      <c r="C52" s="1"/>
      <c r="I52" s="1"/>
      <c r="J52" s="1"/>
      <c r="K52" s="1"/>
    </row>
    <row r="53" spans="1:11" ht="12.75">
      <c r="A53" s="1"/>
      <c r="B53" s="1"/>
      <c r="C53" s="1"/>
      <c r="I53" s="1"/>
      <c r="J53" s="1"/>
      <c r="K53" s="1"/>
    </row>
    <row r="54" spans="1:11" ht="12.75">
      <c r="A54" s="1"/>
      <c r="B54" s="1"/>
      <c r="C54" s="1"/>
      <c r="I54" s="1"/>
      <c r="J54" s="1"/>
      <c r="K54" s="1"/>
    </row>
    <row r="55" spans="1:11" ht="12.75">
      <c r="A55" s="1"/>
      <c r="B55" s="1"/>
      <c r="C55" s="1"/>
      <c r="I55" s="1"/>
      <c r="J55" s="1"/>
      <c r="K55" s="1"/>
    </row>
    <row r="56" spans="1:11" ht="12.75">
      <c r="A56" s="1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1:11" ht="12.75">
      <c r="A63" s="1"/>
      <c r="B63" s="1"/>
      <c r="C63" s="1"/>
      <c r="I63" s="1"/>
      <c r="J63" s="1"/>
      <c r="K63" s="1"/>
    </row>
    <row r="64" spans="9:11" ht="12.75">
      <c r="I64" s="1"/>
      <c r="J64" s="1"/>
      <c r="K64" s="1"/>
    </row>
    <row r="65" spans="9:11" ht="12.75">
      <c r="I65" s="1"/>
      <c r="J65" s="1"/>
      <c r="K65" s="1"/>
    </row>
    <row r="66" spans="9:11" ht="12.75">
      <c r="I66" s="1"/>
      <c r="J66" s="1"/>
      <c r="K66" s="1"/>
    </row>
    <row r="67" spans="9:11" ht="12.75">
      <c r="I67" s="1"/>
      <c r="J67" s="1"/>
      <c r="K67" s="1"/>
    </row>
    <row r="68" spans="9:11" ht="12.75">
      <c r="I68" s="1"/>
      <c r="J68" s="1"/>
      <c r="K68" s="1"/>
    </row>
  </sheetData>
  <sheetProtection/>
  <mergeCells count="2">
    <mergeCell ref="A2:A3"/>
    <mergeCell ref="F2:H2"/>
  </mergeCells>
  <printOptions/>
  <pageMargins left="0.3937007874015748" right="0.15748031496062992" top="0" bottom="0" header="0.31496062992125984" footer="0.15748031496062992"/>
  <pageSetup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2"/>
  <sheetViews>
    <sheetView zoomScalePageLayoutView="0" workbookViewId="0" topLeftCell="A7">
      <selection activeCell="F70" sqref="F70"/>
    </sheetView>
  </sheetViews>
  <sheetFormatPr defaultColWidth="9.00390625" defaultRowHeight="12.75"/>
  <cols>
    <col min="1" max="1" width="47.875" style="0" customWidth="1"/>
    <col min="2" max="4" width="12.00390625" style="0" customWidth="1"/>
    <col min="5" max="5" width="10.75390625" style="0" customWidth="1"/>
    <col min="6" max="6" width="10.25390625" style="0" customWidth="1"/>
  </cols>
  <sheetData>
    <row r="2" spans="4:6" ht="15.75" thickBot="1">
      <c r="D2" s="2"/>
      <c r="F2" s="106" t="s">
        <v>229</v>
      </c>
    </row>
    <row r="3" spans="1:6" ht="16.5" thickBot="1">
      <c r="A3" s="100" t="s">
        <v>1</v>
      </c>
      <c r="B3" s="149" t="s">
        <v>301</v>
      </c>
      <c r="C3" s="149" t="s">
        <v>302</v>
      </c>
      <c r="D3" s="296" t="s">
        <v>3</v>
      </c>
      <c r="E3" s="297"/>
      <c r="F3" s="298"/>
    </row>
    <row r="4" spans="1:6" ht="16.5" thickBot="1">
      <c r="A4" s="103"/>
      <c r="B4" s="150" t="s">
        <v>228</v>
      </c>
      <c r="C4" s="150" t="s">
        <v>230</v>
      </c>
      <c r="D4" s="104" t="s">
        <v>233</v>
      </c>
      <c r="E4" s="151" t="s">
        <v>239</v>
      </c>
      <c r="F4" s="104" t="s">
        <v>294</v>
      </c>
    </row>
    <row r="5" spans="1:6" ht="0.75" customHeight="1">
      <c r="A5" s="91"/>
      <c r="B5" s="4"/>
      <c r="C5" s="3"/>
      <c r="D5" s="26"/>
      <c r="E5" s="1"/>
      <c r="F5" s="116"/>
    </row>
    <row r="6" spans="1:6" ht="15.75">
      <c r="A6" s="81" t="s">
        <v>124</v>
      </c>
      <c r="B6" s="43"/>
      <c r="C6" s="6"/>
      <c r="D6" s="43"/>
      <c r="E6" s="1"/>
      <c r="F6" s="77"/>
    </row>
    <row r="7" spans="1:6" ht="19.5" customHeight="1">
      <c r="A7" s="90" t="s">
        <v>134</v>
      </c>
      <c r="B7" s="52"/>
      <c r="C7" s="14"/>
      <c r="D7" s="52"/>
      <c r="E7" s="13"/>
      <c r="F7" s="77"/>
    </row>
    <row r="8" spans="1:6" ht="16.5" customHeight="1">
      <c r="A8" s="194" t="s">
        <v>135</v>
      </c>
      <c r="B8" s="41"/>
      <c r="C8" s="3"/>
      <c r="D8" s="41"/>
      <c r="E8" s="25"/>
      <c r="F8" s="74"/>
    </row>
    <row r="9" spans="1:6" ht="15">
      <c r="A9" s="93" t="s">
        <v>147</v>
      </c>
      <c r="B9" s="53"/>
      <c r="C9" s="24"/>
      <c r="D9" s="53"/>
      <c r="E9" s="25"/>
      <c r="F9" s="73"/>
    </row>
    <row r="10" spans="1:6" ht="30">
      <c r="A10" s="93" t="s">
        <v>148</v>
      </c>
      <c r="B10" s="53"/>
      <c r="C10" s="24"/>
      <c r="D10" s="53"/>
      <c r="E10" s="25"/>
      <c r="F10" s="74"/>
    </row>
    <row r="11" spans="1:6" ht="15">
      <c r="A11" s="93" t="s">
        <v>149</v>
      </c>
      <c r="B11" s="53"/>
      <c r="C11" s="24"/>
      <c r="D11" s="53"/>
      <c r="E11" s="25"/>
      <c r="F11" s="74"/>
    </row>
    <row r="12" spans="1:6" ht="15.75">
      <c r="A12" s="242" t="s">
        <v>150</v>
      </c>
      <c r="B12" s="246">
        <v>13.9</v>
      </c>
      <c r="C12" s="247">
        <v>11.5</v>
      </c>
      <c r="D12" s="246">
        <v>12.9</v>
      </c>
      <c r="E12" s="248">
        <v>13.4</v>
      </c>
      <c r="F12" s="246">
        <v>14.2</v>
      </c>
    </row>
    <row r="13" spans="1:6" ht="15">
      <c r="A13" s="93" t="s">
        <v>151</v>
      </c>
      <c r="B13" s="53"/>
      <c r="C13" s="24"/>
      <c r="D13" s="53"/>
      <c r="E13" s="25"/>
      <c r="F13" s="74"/>
    </row>
    <row r="14" spans="1:6" ht="15">
      <c r="A14" s="93" t="s">
        <v>152</v>
      </c>
      <c r="B14" s="53"/>
      <c r="C14" s="24"/>
      <c r="D14" s="53"/>
      <c r="E14" s="25"/>
      <c r="F14" s="74"/>
    </row>
    <row r="15" spans="1:6" ht="15">
      <c r="A15" s="93" t="s">
        <v>211</v>
      </c>
      <c r="B15" s="74"/>
      <c r="C15" s="25"/>
      <c r="D15" s="74"/>
      <c r="E15" s="25"/>
      <c r="F15" s="74"/>
    </row>
    <row r="16" spans="1:6" ht="15">
      <c r="A16" s="93" t="s">
        <v>212</v>
      </c>
      <c r="B16" s="74">
        <v>4.8</v>
      </c>
      <c r="C16" s="25">
        <v>4.5</v>
      </c>
      <c r="D16" s="74">
        <v>5.01</v>
      </c>
      <c r="E16" s="25">
        <v>5.2</v>
      </c>
      <c r="F16" s="74">
        <v>5.5</v>
      </c>
    </row>
    <row r="17" spans="1:6" ht="15.75">
      <c r="A17" s="94" t="s">
        <v>153</v>
      </c>
      <c r="B17" s="74">
        <f>8.87-5.81</f>
        <v>3.0599999999999996</v>
      </c>
      <c r="C17" s="25">
        <v>2.6</v>
      </c>
      <c r="D17" s="74">
        <v>3.3</v>
      </c>
      <c r="E17" s="25">
        <v>3.4</v>
      </c>
      <c r="F17" s="74">
        <v>3.5</v>
      </c>
    </row>
    <row r="18" spans="1:6" ht="15">
      <c r="A18" s="93" t="s">
        <v>154</v>
      </c>
      <c r="B18" s="74"/>
      <c r="C18" s="25"/>
      <c r="D18" s="74"/>
      <c r="E18" s="25"/>
      <c r="F18" s="74"/>
    </row>
    <row r="19" spans="1:6" ht="15">
      <c r="A19" s="93" t="s">
        <v>155</v>
      </c>
      <c r="B19" s="74"/>
      <c r="C19" s="25"/>
      <c r="D19" s="74"/>
      <c r="E19" s="25"/>
      <c r="F19" s="74"/>
    </row>
    <row r="20" spans="1:6" ht="15">
      <c r="A20" s="93" t="s">
        <v>156</v>
      </c>
      <c r="B20" s="74">
        <v>3.06</v>
      </c>
      <c r="C20" s="25">
        <v>2.6</v>
      </c>
      <c r="D20" s="74">
        <v>3.3</v>
      </c>
      <c r="E20" s="25">
        <v>3.4</v>
      </c>
      <c r="F20" s="74">
        <v>3.5</v>
      </c>
    </row>
    <row r="21" spans="1:6" ht="31.5">
      <c r="A21" s="94" t="s">
        <v>157</v>
      </c>
      <c r="B21" s="74">
        <v>0.27</v>
      </c>
      <c r="C21" s="25">
        <v>0.003</v>
      </c>
      <c r="D21" s="74">
        <v>0.005</v>
      </c>
      <c r="E21" s="25">
        <v>0.005</v>
      </c>
      <c r="F21" s="74">
        <v>0.005</v>
      </c>
    </row>
    <row r="22" spans="1:6" ht="15">
      <c r="A22" s="93" t="s">
        <v>4</v>
      </c>
      <c r="B22" s="74"/>
      <c r="C22" s="25"/>
      <c r="D22" s="74"/>
      <c r="E22" s="25"/>
      <c r="F22" s="74"/>
    </row>
    <row r="23" spans="1:6" ht="45">
      <c r="A23" s="93" t="s">
        <v>158</v>
      </c>
      <c r="B23" s="74" t="s">
        <v>133</v>
      </c>
      <c r="C23" s="25"/>
      <c r="D23" s="74"/>
      <c r="E23" s="25"/>
      <c r="F23" s="74"/>
    </row>
    <row r="24" spans="1:6" ht="15">
      <c r="A24" s="93" t="s">
        <v>159</v>
      </c>
      <c r="B24" s="74">
        <v>0.27</v>
      </c>
      <c r="C24" s="25">
        <v>0.003</v>
      </c>
      <c r="D24" s="74">
        <v>0.005</v>
      </c>
      <c r="E24" s="25">
        <v>0.005</v>
      </c>
      <c r="F24" s="74">
        <v>0.005</v>
      </c>
    </row>
    <row r="25" spans="1:6" ht="15.75">
      <c r="A25" s="94" t="s">
        <v>310</v>
      </c>
      <c r="B25" s="74">
        <v>5.81</v>
      </c>
      <c r="C25" s="244">
        <v>4.4</v>
      </c>
      <c r="D25" s="74">
        <v>4.6</v>
      </c>
      <c r="E25" s="25">
        <v>4.82</v>
      </c>
      <c r="F25" s="74">
        <v>5.15</v>
      </c>
    </row>
    <row r="26" spans="1:6" ht="15">
      <c r="A26" s="93" t="s">
        <v>154</v>
      </c>
      <c r="B26" s="74"/>
      <c r="C26" s="25"/>
      <c r="D26" s="74"/>
      <c r="E26" s="25"/>
      <c r="F26" s="74"/>
    </row>
    <row r="27" spans="1:6" ht="15">
      <c r="A27" s="93" t="s">
        <v>160</v>
      </c>
      <c r="B27" s="74">
        <v>0.31</v>
      </c>
      <c r="C27" s="25">
        <v>0.1</v>
      </c>
      <c r="D27" s="74">
        <v>0.1</v>
      </c>
      <c r="E27" s="25">
        <v>0.12</v>
      </c>
      <c r="F27" s="74">
        <v>0.15</v>
      </c>
    </row>
    <row r="28" spans="1:6" ht="15">
      <c r="A28" s="93" t="s">
        <v>161</v>
      </c>
      <c r="B28" s="74">
        <v>5.5</v>
      </c>
      <c r="C28" s="25">
        <v>4.3</v>
      </c>
      <c r="D28" s="74">
        <v>4.5</v>
      </c>
      <c r="E28" s="25">
        <v>4.7</v>
      </c>
      <c r="F28" s="74">
        <v>5</v>
      </c>
    </row>
    <row r="29" spans="1:6" ht="30">
      <c r="A29" s="93" t="s">
        <v>162</v>
      </c>
      <c r="B29" s="74" t="s">
        <v>133</v>
      </c>
      <c r="C29" s="25" t="s">
        <v>133</v>
      </c>
      <c r="D29" s="74"/>
      <c r="E29" s="25"/>
      <c r="F29" s="74"/>
    </row>
    <row r="30" spans="1:6" ht="15">
      <c r="A30" s="93"/>
      <c r="B30" s="74"/>
      <c r="C30" s="25"/>
      <c r="D30" s="74"/>
      <c r="E30" s="25"/>
      <c r="F30" s="74"/>
    </row>
    <row r="31" spans="1:6" ht="47.25">
      <c r="A31" s="94" t="s">
        <v>163</v>
      </c>
      <c r="B31" s="74"/>
      <c r="C31" s="25"/>
      <c r="D31" s="74"/>
      <c r="E31" s="25"/>
      <c r="F31" s="74"/>
    </row>
    <row r="32" spans="1:6" ht="15">
      <c r="A32" s="93" t="s">
        <v>151</v>
      </c>
      <c r="B32" s="74"/>
      <c r="C32" s="25"/>
      <c r="D32" s="74"/>
      <c r="E32" s="25"/>
      <c r="F32" s="74"/>
    </row>
    <row r="33" spans="1:6" ht="15">
      <c r="A33" s="93" t="s">
        <v>164</v>
      </c>
      <c r="B33" s="74"/>
      <c r="C33" s="25"/>
      <c r="D33" s="74"/>
      <c r="E33" s="25"/>
      <c r="F33" s="74"/>
    </row>
    <row r="34" spans="1:6" ht="31.5">
      <c r="A34" s="94" t="s">
        <v>165</v>
      </c>
      <c r="B34" s="74"/>
      <c r="C34" s="25"/>
      <c r="D34" s="74"/>
      <c r="E34" s="25"/>
      <c r="F34" s="74"/>
    </row>
    <row r="35" spans="1:6" ht="15">
      <c r="A35" s="95" t="s">
        <v>166</v>
      </c>
      <c r="B35" s="74"/>
      <c r="C35" s="25"/>
      <c r="D35" s="74"/>
      <c r="E35" s="25"/>
      <c r="F35" s="74"/>
    </row>
    <row r="36" spans="1:6" ht="30">
      <c r="A36" s="95" t="s">
        <v>167</v>
      </c>
      <c r="B36" s="74"/>
      <c r="C36" s="25"/>
      <c r="D36" s="74"/>
      <c r="E36" s="25"/>
      <c r="F36" s="74"/>
    </row>
    <row r="37" spans="1:6" ht="12.75">
      <c r="A37" s="92"/>
      <c r="B37" s="74"/>
      <c r="C37" s="25"/>
      <c r="D37" s="74"/>
      <c r="E37" s="25"/>
      <c r="F37" s="74"/>
    </row>
    <row r="38" spans="1:6" ht="15.75">
      <c r="A38" s="96" t="s">
        <v>169</v>
      </c>
      <c r="B38" s="74">
        <v>9.7</v>
      </c>
      <c r="C38" s="244">
        <v>6.7</v>
      </c>
      <c r="D38" s="245">
        <v>6.3</v>
      </c>
      <c r="E38" s="25">
        <v>6.5</v>
      </c>
      <c r="F38" s="74">
        <v>6.7</v>
      </c>
    </row>
    <row r="39" spans="1:6" ht="15">
      <c r="A39" s="95" t="s">
        <v>170</v>
      </c>
      <c r="B39" s="74"/>
      <c r="C39" s="25"/>
      <c r="D39" s="74"/>
      <c r="E39" s="25"/>
      <c r="F39" s="74"/>
    </row>
    <row r="40" spans="1:6" ht="15">
      <c r="A40" s="95" t="s">
        <v>171</v>
      </c>
      <c r="B40" s="74">
        <v>2.3</v>
      </c>
      <c r="C40" s="25">
        <v>2.4</v>
      </c>
      <c r="D40" s="74">
        <v>2</v>
      </c>
      <c r="E40" s="25">
        <v>2.1</v>
      </c>
      <c r="F40" s="74">
        <v>2.2</v>
      </c>
    </row>
    <row r="41" spans="1:6" ht="15">
      <c r="A41" s="95" t="s">
        <v>172</v>
      </c>
      <c r="B41" s="74">
        <v>1.4</v>
      </c>
      <c r="C41" s="25" t="s">
        <v>133</v>
      </c>
      <c r="D41" s="74" t="s">
        <v>133</v>
      </c>
      <c r="E41" s="25" t="s">
        <v>133</v>
      </c>
      <c r="F41" s="74" t="s">
        <v>133</v>
      </c>
    </row>
    <row r="42" spans="1:6" ht="15">
      <c r="A42" s="97" t="s">
        <v>332</v>
      </c>
      <c r="B42" s="74">
        <v>4.8</v>
      </c>
      <c r="C42" s="25">
        <v>3.68</v>
      </c>
      <c r="D42" s="74">
        <v>3</v>
      </c>
      <c r="E42" s="25">
        <v>3.1</v>
      </c>
      <c r="F42" s="74">
        <v>3.3</v>
      </c>
    </row>
    <row r="43" spans="1:6" ht="30">
      <c r="A43" s="95" t="s">
        <v>168</v>
      </c>
      <c r="B43" s="74"/>
      <c r="C43" s="25"/>
      <c r="D43" s="74"/>
      <c r="E43" s="25"/>
      <c r="F43" s="74"/>
    </row>
    <row r="44" spans="1:6" ht="15.75">
      <c r="A44" s="94" t="s">
        <v>173</v>
      </c>
      <c r="B44" s="241">
        <v>23.6</v>
      </c>
      <c r="C44" s="241">
        <f>C12+C38</f>
        <v>18.2</v>
      </c>
      <c r="D44" s="241">
        <f>D12+D38</f>
        <v>19.2</v>
      </c>
      <c r="E44" s="241">
        <f>E12+E38</f>
        <v>19.9</v>
      </c>
      <c r="F44" s="241">
        <f>F12+F38</f>
        <v>20.9</v>
      </c>
    </row>
    <row r="45" spans="1:6" ht="15">
      <c r="A45" s="93"/>
      <c r="B45" s="74"/>
      <c r="C45" s="25"/>
      <c r="D45" s="74"/>
      <c r="E45" s="25"/>
      <c r="F45" s="74"/>
    </row>
    <row r="46" spans="1:6" ht="15">
      <c r="A46" s="193" t="s">
        <v>303</v>
      </c>
      <c r="B46" s="74"/>
      <c r="C46" s="25"/>
      <c r="D46" s="74"/>
      <c r="E46" s="25"/>
      <c r="F46" s="74"/>
    </row>
    <row r="47" spans="1:6" ht="30">
      <c r="A47" s="93" t="s">
        <v>174</v>
      </c>
      <c r="B47" s="74"/>
      <c r="C47" s="25"/>
      <c r="D47" s="74"/>
      <c r="E47" s="25"/>
      <c r="F47" s="74"/>
    </row>
    <row r="48" spans="1:6" ht="15">
      <c r="A48" s="111" t="s">
        <v>175</v>
      </c>
      <c r="B48" s="74"/>
      <c r="C48" s="25"/>
      <c r="D48" s="112"/>
      <c r="E48" s="25"/>
      <c r="F48" s="74"/>
    </row>
    <row r="49" spans="1:6" ht="15">
      <c r="A49" s="99" t="s">
        <v>176</v>
      </c>
      <c r="B49" s="73"/>
      <c r="C49" s="13"/>
      <c r="D49" s="73"/>
      <c r="E49" s="25"/>
      <c r="F49" s="74"/>
    </row>
    <row r="50" spans="1:6" ht="15">
      <c r="A50" s="93" t="s">
        <v>177</v>
      </c>
      <c r="B50" s="74"/>
      <c r="C50" s="25"/>
      <c r="D50" s="74"/>
      <c r="E50" s="25"/>
      <c r="F50" s="74"/>
    </row>
    <row r="51" spans="1:6" ht="15">
      <c r="A51" s="93" t="s">
        <v>178</v>
      </c>
      <c r="B51" s="74"/>
      <c r="C51" s="25"/>
      <c r="D51" s="74"/>
      <c r="E51" s="25"/>
      <c r="F51" s="74"/>
    </row>
    <row r="52" spans="1:6" ht="30">
      <c r="A52" s="93" t="s">
        <v>179</v>
      </c>
      <c r="B52" s="74"/>
      <c r="C52" s="25"/>
      <c r="D52" s="74"/>
      <c r="E52" s="25"/>
      <c r="F52" s="74"/>
    </row>
    <row r="53" spans="1:6" ht="30">
      <c r="A53" s="93" t="s">
        <v>180</v>
      </c>
      <c r="B53" s="74"/>
      <c r="C53" s="25"/>
      <c r="D53" s="74"/>
      <c r="E53" s="25"/>
      <c r="F53" s="74"/>
    </row>
    <row r="54" spans="1:6" ht="15">
      <c r="A54" s="93" t="s">
        <v>181</v>
      </c>
      <c r="B54" s="74"/>
      <c r="C54" s="25"/>
      <c r="D54" s="74"/>
      <c r="E54" s="25"/>
      <c r="F54" s="74"/>
    </row>
    <row r="55" spans="1:6" ht="15">
      <c r="A55" s="93" t="s">
        <v>182</v>
      </c>
      <c r="B55" s="74">
        <v>5.87</v>
      </c>
      <c r="C55" s="25">
        <v>7.05</v>
      </c>
      <c r="D55" s="74">
        <v>7.1</v>
      </c>
      <c r="E55" s="25">
        <v>7.15</v>
      </c>
      <c r="F55" s="74">
        <v>7.2</v>
      </c>
    </row>
    <row r="56" spans="1:6" ht="30">
      <c r="A56" s="93" t="s">
        <v>183</v>
      </c>
      <c r="B56" s="74"/>
      <c r="C56" s="25"/>
      <c r="D56" s="74"/>
      <c r="E56" s="25"/>
      <c r="F56" s="74"/>
    </row>
    <row r="57" spans="1:6" ht="15">
      <c r="A57" s="93" t="s">
        <v>184</v>
      </c>
      <c r="B57" s="74"/>
      <c r="C57" s="25"/>
      <c r="D57" s="74"/>
      <c r="E57" s="25"/>
      <c r="F57" s="74"/>
    </row>
    <row r="58" spans="1:6" ht="30">
      <c r="A58" s="95" t="s">
        <v>185</v>
      </c>
      <c r="B58" s="74">
        <v>0.095</v>
      </c>
      <c r="C58" s="25">
        <v>0.15</v>
      </c>
      <c r="D58" s="74">
        <v>0.18</v>
      </c>
      <c r="E58" s="25">
        <v>0.2</v>
      </c>
      <c r="F58" s="74">
        <v>0.21</v>
      </c>
    </row>
    <row r="59" spans="1:6" ht="15">
      <c r="A59" s="95" t="s">
        <v>186</v>
      </c>
      <c r="B59" s="74">
        <v>0.62</v>
      </c>
      <c r="C59" s="25">
        <v>1.75</v>
      </c>
      <c r="D59" s="74">
        <v>1</v>
      </c>
      <c r="E59" s="25">
        <v>1.1</v>
      </c>
      <c r="F59" s="74">
        <v>1.2</v>
      </c>
    </row>
    <row r="60" spans="1:6" ht="15">
      <c r="A60" s="95" t="s">
        <v>187</v>
      </c>
      <c r="B60" s="74">
        <v>8.7</v>
      </c>
      <c r="C60" s="25">
        <v>10.72</v>
      </c>
      <c r="D60" s="74">
        <v>10.8</v>
      </c>
      <c r="E60" s="25">
        <v>11</v>
      </c>
      <c r="F60" s="74">
        <v>11.2</v>
      </c>
    </row>
    <row r="61" spans="1:6" ht="15">
      <c r="A61" s="95" t="s">
        <v>188</v>
      </c>
      <c r="B61" s="74"/>
      <c r="C61" s="25"/>
      <c r="D61" s="74"/>
      <c r="E61" s="25"/>
      <c r="F61" s="74"/>
    </row>
    <row r="62" spans="1:6" ht="60">
      <c r="A62" s="93" t="s">
        <v>189</v>
      </c>
      <c r="B62" s="74">
        <v>3.78</v>
      </c>
      <c r="C62" s="25">
        <v>3.42</v>
      </c>
      <c r="D62" s="74">
        <v>3.67</v>
      </c>
      <c r="E62" s="25">
        <v>3.83</v>
      </c>
      <c r="F62" s="74">
        <v>3.97</v>
      </c>
    </row>
    <row r="63" spans="1:6" ht="15">
      <c r="A63" s="93" t="s">
        <v>315</v>
      </c>
      <c r="B63" s="74"/>
      <c r="C63" s="25"/>
      <c r="D63" s="74"/>
      <c r="E63" s="25"/>
      <c r="F63" s="74"/>
    </row>
    <row r="64" spans="1:6" ht="15">
      <c r="A64" s="93" t="s">
        <v>190</v>
      </c>
      <c r="B64" s="74">
        <v>0.35</v>
      </c>
      <c r="C64" s="25">
        <v>0.37</v>
      </c>
      <c r="D64" s="74">
        <v>0.5</v>
      </c>
      <c r="E64" s="25">
        <v>0.55</v>
      </c>
      <c r="F64" s="74">
        <v>0.57</v>
      </c>
    </row>
    <row r="65" spans="1:6" ht="30">
      <c r="A65" s="93" t="s">
        <v>191</v>
      </c>
      <c r="B65" s="74">
        <v>3.05</v>
      </c>
      <c r="C65" s="25">
        <v>2.57</v>
      </c>
      <c r="D65" s="74">
        <v>2.65</v>
      </c>
      <c r="E65" s="25">
        <v>2.72</v>
      </c>
      <c r="F65" s="74">
        <v>2.8</v>
      </c>
    </row>
    <row r="66" spans="1:6" ht="15">
      <c r="A66" s="93" t="s">
        <v>192</v>
      </c>
      <c r="B66" s="74">
        <v>0.38</v>
      </c>
      <c r="C66" s="25">
        <v>0.46</v>
      </c>
      <c r="D66" s="74">
        <v>0.497</v>
      </c>
      <c r="E66" s="25">
        <v>0.53</v>
      </c>
      <c r="F66" s="74">
        <v>0.57</v>
      </c>
    </row>
    <row r="67" spans="1:6" ht="15">
      <c r="A67" s="93" t="s">
        <v>193</v>
      </c>
      <c r="B67" s="74" t="s">
        <v>133</v>
      </c>
      <c r="C67" s="25">
        <v>0.02</v>
      </c>
      <c r="D67" s="74">
        <v>0.025</v>
      </c>
      <c r="E67" s="25">
        <v>0.027</v>
      </c>
      <c r="F67" s="74">
        <v>0.03</v>
      </c>
    </row>
    <row r="68" spans="1:6" ht="15">
      <c r="A68" s="95" t="s">
        <v>333</v>
      </c>
      <c r="B68" s="74"/>
      <c r="C68" s="25"/>
      <c r="D68" s="74"/>
      <c r="E68" s="25"/>
      <c r="F68" s="74"/>
    </row>
    <row r="69" spans="1:6" ht="15.75">
      <c r="A69" s="242" t="s">
        <v>194</v>
      </c>
      <c r="B69" s="241">
        <v>19.47</v>
      </c>
      <c r="C69" s="243">
        <v>23.25</v>
      </c>
      <c r="D69" s="241">
        <v>22.75</v>
      </c>
      <c r="E69" s="243">
        <v>23.28</v>
      </c>
      <c r="F69" s="241">
        <v>23.78</v>
      </c>
    </row>
    <row r="70" spans="1:6" ht="30.75" thickBot="1">
      <c r="A70" s="98" t="s">
        <v>195</v>
      </c>
      <c r="B70" s="79">
        <f>B44-B69</f>
        <v>4.130000000000003</v>
      </c>
      <c r="C70" s="79">
        <f>C44-C69</f>
        <v>-5.050000000000001</v>
      </c>
      <c r="D70" s="79">
        <f>D44-D69</f>
        <v>-3.5500000000000007</v>
      </c>
      <c r="E70" s="79">
        <f>E44-E69</f>
        <v>-3.3800000000000026</v>
      </c>
      <c r="F70" s="79">
        <f>F44-F69</f>
        <v>-2.8800000000000026</v>
      </c>
    </row>
    <row r="71" ht="15">
      <c r="A71" s="3"/>
    </row>
    <row r="72" ht="15">
      <c r="A72" s="39"/>
    </row>
  </sheetData>
  <sheetProtection/>
  <mergeCells count="1">
    <mergeCell ref="D3:F3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8"/>
  <sheetViews>
    <sheetView zoomScalePageLayoutView="0" workbookViewId="0" topLeftCell="A22">
      <selection activeCell="E27" sqref="E27"/>
    </sheetView>
  </sheetViews>
  <sheetFormatPr defaultColWidth="9.00390625" defaultRowHeight="12.75"/>
  <cols>
    <col min="1" max="1" width="43.875" style="0" customWidth="1"/>
    <col min="2" max="2" width="12.375" style="29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47" t="s">
        <v>1</v>
      </c>
      <c r="B2" s="147" t="s">
        <v>311</v>
      </c>
      <c r="C2" s="217" t="s">
        <v>301</v>
      </c>
      <c r="D2" s="217" t="s">
        <v>302</v>
      </c>
      <c r="E2" s="301" t="s">
        <v>3</v>
      </c>
      <c r="F2" s="302"/>
      <c r="G2" s="303"/>
    </row>
    <row r="3" spans="1:7" ht="32.25" customHeight="1" thickBot="1">
      <c r="A3" s="218"/>
      <c r="B3" s="138" t="s">
        <v>262</v>
      </c>
      <c r="C3" s="219" t="s">
        <v>228</v>
      </c>
      <c r="D3" s="219" t="s">
        <v>230</v>
      </c>
      <c r="E3" s="138" t="s">
        <v>233</v>
      </c>
      <c r="F3" s="220" t="s">
        <v>239</v>
      </c>
      <c r="G3" s="138" t="s">
        <v>294</v>
      </c>
    </row>
    <row r="4" spans="1:7" ht="15">
      <c r="A4" s="221"/>
      <c r="B4" s="222"/>
      <c r="C4" s="223"/>
      <c r="D4" s="222"/>
      <c r="E4" s="223"/>
      <c r="F4" s="221"/>
      <c r="G4" s="224"/>
    </row>
    <row r="5" spans="1:7" ht="15.75">
      <c r="A5" s="225" t="s">
        <v>125</v>
      </c>
      <c r="B5" s="222"/>
      <c r="C5" s="140"/>
      <c r="D5" s="169"/>
      <c r="E5" s="140"/>
      <c r="F5" s="140"/>
      <c r="G5" s="226"/>
    </row>
    <row r="6" spans="1:7" ht="30">
      <c r="A6" s="200" t="s">
        <v>235</v>
      </c>
      <c r="B6" s="163" t="s">
        <v>231</v>
      </c>
      <c r="C6" s="239">
        <v>2942</v>
      </c>
      <c r="D6" s="250">
        <f>C6*100.2%</f>
        <v>2947.884</v>
      </c>
      <c r="E6" s="239">
        <f>D6*100.3%</f>
        <v>2956.7276519999996</v>
      </c>
      <c r="F6" s="239">
        <f>E6*100.3%</f>
        <v>2965.597834955999</v>
      </c>
      <c r="G6" s="251">
        <f>F6*100.2%</f>
        <v>2971.529030625911</v>
      </c>
    </row>
    <row r="7" spans="1:7" ht="45">
      <c r="A7" s="227" t="s">
        <v>316</v>
      </c>
      <c r="B7" s="163" t="s">
        <v>231</v>
      </c>
      <c r="C7" s="145">
        <v>879</v>
      </c>
      <c r="D7" s="250">
        <f>C7*100.2%</f>
        <v>880.758</v>
      </c>
      <c r="E7" s="239">
        <f>D7*100.3%</f>
        <v>883.400274</v>
      </c>
      <c r="F7" s="239">
        <f>E7*100.3%</f>
        <v>886.0504748219998</v>
      </c>
      <c r="G7" s="251">
        <f>F7*100.2%</f>
        <v>887.8225757716439</v>
      </c>
    </row>
    <row r="8" spans="1:7" ht="30">
      <c r="A8" s="162" t="s">
        <v>116</v>
      </c>
      <c r="B8" s="163"/>
      <c r="C8" s="164"/>
      <c r="D8" s="250"/>
      <c r="E8" s="239"/>
      <c r="F8" s="239"/>
      <c r="G8" s="251"/>
    </row>
    <row r="9" spans="1:7" ht="18" customHeight="1">
      <c r="A9" s="189" t="s">
        <v>323</v>
      </c>
      <c r="B9" s="163" t="s">
        <v>231</v>
      </c>
      <c r="C9" s="164">
        <v>156</v>
      </c>
      <c r="D9" s="250">
        <f aca="true" t="shared" si="0" ref="D9:D17">C9*100.2%</f>
        <v>156.312</v>
      </c>
      <c r="E9" s="239">
        <f aca="true" t="shared" si="1" ref="E9:F17">D9*100.3%</f>
        <v>156.780936</v>
      </c>
      <c r="F9" s="239">
        <f t="shared" si="1"/>
        <v>157.25127880799997</v>
      </c>
      <c r="G9" s="251">
        <f aca="true" t="shared" si="2" ref="G9:G17">F9*100.2%</f>
        <v>157.56578136561598</v>
      </c>
    </row>
    <row r="10" spans="1:7" ht="15">
      <c r="A10" s="189" t="s">
        <v>324</v>
      </c>
      <c r="B10" s="163" t="s">
        <v>231</v>
      </c>
      <c r="C10" s="164">
        <v>56</v>
      </c>
      <c r="D10" s="250">
        <f t="shared" si="0"/>
        <v>56.112</v>
      </c>
      <c r="E10" s="239">
        <f t="shared" si="1"/>
        <v>56.280336</v>
      </c>
      <c r="F10" s="239">
        <f t="shared" si="1"/>
        <v>56.44917700799999</v>
      </c>
      <c r="G10" s="251">
        <f t="shared" si="2"/>
        <v>56.562075362015996</v>
      </c>
    </row>
    <row r="11" spans="1:7" ht="25.5">
      <c r="A11" s="189" t="s">
        <v>325</v>
      </c>
      <c r="B11" s="163" t="s">
        <v>231</v>
      </c>
      <c r="C11" s="164">
        <v>186</v>
      </c>
      <c r="D11" s="250">
        <f t="shared" si="0"/>
        <v>186.372</v>
      </c>
      <c r="E11" s="239">
        <f t="shared" si="1"/>
        <v>186.931116</v>
      </c>
      <c r="F11" s="239">
        <f t="shared" si="1"/>
        <v>187.49190934799998</v>
      </c>
      <c r="G11" s="251">
        <f t="shared" si="2"/>
        <v>187.86689316669597</v>
      </c>
    </row>
    <row r="12" spans="1:7" ht="25.5">
      <c r="A12" s="189" t="s">
        <v>326</v>
      </c>
      <c r="B12" s="163" t="s">
        <v>231</v>
      </c>
      <c r="C12" s="164">
        <v>53</v>
      </c>
      <c r="D12" s="250">
        <f t="shared" si="0"/>
        <v>53.106</v>
      </c>
      <c r="E12" s="239">
        <f t="shared" si="1"/>
        <v>53.26531799999999</v>
      </c>
      <c r="F12" s="239">
        <f t="shared" si="1"/>
        <v>53.42511395399999</v>
      </c>
      <c r="G12" s="251">
        <f t="shared" si="2"/>
        <v>53.53196418190799</v>
      </c>
    </row>
    <row r="13" spans="1:7" ht="15">
      <c r="A13" s="189" t="s">
        <v>327</v>
      </c>
      <c r="B13" s="163" t="s">
        <v>231</v>
      </c>
      <c r="C13" s="261">
        <v>133</v>
      </c>
      <c r="D13" s="250">
        <f t="shared" si="0"/>
        <v>133.266</v>
      </c>
      <c r="E13" s="239">
        <f t="shared" si="1"/>
        <v>133.66579799999997</v>
      </c>
      <c r="F13" s="239">
        <f t="shared" si="1"/>
        <v>134.06679539399994</v>
      </c>
      <c r="G13" s="251">
        <f t="shared" si="2"/>
        <v>134.33492898478795</v>
      </c>
    </row>
    <row r="14" spans="1:7" ht="25.5">
      <c r="A14" s="189" t="s">
        <v>328</v>
      </c>
      <c r="B14" s="163" t="s">
        <v>231</v>
      </c>
      <c r="C14" s="261">
        <v>159</v>
      </c>
      <c r="D14" s="250">
        <f t="shared" si="0"/>
        <v>159.318</v>
      </c>
      <c r="E14" s="239">
        <f t="shared" si="1"/>
        <v>159.795954</v>
      </c>
      <c r="F14" s="239">
        <f t="shared" si="1"/>
        <v>160.27534186199998</v>
      </c>
      <c r="G14" s="251">
        <f t="shared" si="2"/>
        <v>160.59589254572398</v>
      </c>
    </row>
    <row r="15" spans="1:7" ht="38.25">
      <c r="A15" s="189" t="s">
        <v>329</v>
      </c>
      <c r="B15" s="163" t="s">
        <v>231</v>
      </c>
      <c r="C15" s="261">
        <v>25</v>
      </c>
      <c r="D15" s="250">
        <f t="shared" si="0"/>
        <v>25.05</v>
      </c>
      <c r="E15" s="239">
        <f t="shared" si="1"/>
        <v>25.125149999999998</v>
      </c>
      <c r="F15" s="239">
        <f t="shared" si="1"/>
        <v>25.200525449999994</v>
      </c>
      <c r="G15" s="251">
        <f t="shared" si="2"/>
        <v>25.250926500899993</v>
      </c>
    </row>
    <row r="16" spans="1:7" ht="15">
      <c r="A16" s="189" t="s">
        <v>330</v>
      </c>
      <c r="B16" s="163" t="s">
        <v>231</v>
      </c>
      <c r="C16" s="261">
        <v>99</v>
      </c>
      <c r="D16" s="250">
        <f t="shared" si="0"/>
        <v>99.198</v>
      </c>
      <c r="E16" s="239">
        <f t="shared" si="1"/>
        <v>99.49559399999998</v>
      </c>
      <c r="F16" s="239">
        <f t="shared" si="1"/>
        <v>99.79408078199997</v>
      </c>
      <c r="G16" s="251">
        <f t="shared" si="2"/>
        <v>99.99366894356396</v>
      </c>
    </row>
    <row r="17" spans="1:7" ht="25.5">
      <c r="A17" s="189" t="s">
        <v>331</v>
      </c>
      <c r="B17" s="163" t="s">
        <v>231</v>
      </c>
      <c r="C17" s="164">
        <v>12</v>
      </c>
      <c r="D17" s="250">
        <f t="shared" si="0"/>
        <v>12.024000000000001</v>
      </c>
      <c r="E17" s="239">
        <f t="shared" si="1"/>
        <v>12.060072</v>
      </c>
      <c r="F17" s="239">
        <f t="shared" si="1"/>
        <v>12.096252215999998</v>
      </c>
      <c r="G17" s="251">
        <f t="shared" si="2"/>
        <v>12.120444720431998</v>
      </c>
    </row>
    <row r="18" spans="1:7" ht="36.75" customHeight="1">
      <c r="A18" s="165" t="s">
        <v>260</v>
      </c>
      <c r="B18" s="163" t="s">
        <v>5</v>
      </c>
      <c r="C18" s="189">
        <v>1.05</v>
      </c>
      <c r="D18" s="255">
        <f>C18*88.3%</f>
        <v>0.92715</v>
      </c>
      <c r="E18" s="256">
        <f>D18*97%</f>
        <v>0.8993355</v>
      </c>
      <c r="F18" s="256">
        <f>E18*95.5%</f>
        <v>0.8588654024999999</v>
      </c>
      <c r="G18" s="257">
        <f>F18*92%</f>
        <v>0.7901561703</v>
      </c>
    </row>
    <row r="19" spans="1:7" ht="60">
      <c r="A19" s="165" t="s">
        <v>223</v>
      </c>
      <c r="B19" s="163" t="s">
        <v>231</v>
      </c>
      <c r="C19" s="189">
        <v>31</v>
      </c>
      <c r="D19" s="252">
        <f>C19*89.2%</f>
        <v>27.652</v>
      </c>
      <c r="E19" s="239">
        <f>D19*96%</f>
        <v>26.54592</v>
      </c>
      <c r="F19" s="239">
        <f>E19*95.8%</f>
        <v>25.430991359999997</v>
      </c>
      <c r="G19" s="251">
        <f>F19*91.3%</f>
        <v>23.218495111679996</v>
      </c>
    </row>
    <row r="20" spans="1:7" ht="60">
      <c r="A20" s="164" t="s">
        <v>217</v>
      </c>
      <c r="B20" s="163" t="s">
        <v>231</v>
      </c>
      <c r="C20" s="189">
        <v>31</v>
      </c>
      <c r="D20" s="252">
        <f>C20*89.2%</f>
        <v>27.652</v>
      </c>
      <c r="E20" s="239">
        <f>D20*96%</f>
        <v>26.54592</v>
      </c>
      <c r="F20" s="239">
        <f>E20*95.8%</f>
        <v>25.430991359999997</v>
      </c>
      <c r="G20" s="251">
        <f>F20*91.3%</f>
        <v>23.218495111679996</v>
      </c>
    </row>
    <row r="21" spans="1:7" ht="45">
      <c r="A21" s="164" t="s">
        <v>261</v>
      </c>
      <c r="B21" s="163" t="s">
        <v>227</v>
      </c>
      <c r="C21" s="189"/>
      <c r="D21" s="252"/>
      <c r="E21" s="253"/>
      <c r="F21" s="253"/>
      <c r="G21" s="254"/>
    </row>
    <row r="22" spans="1:7" ht="21" customHeight="1">
      <c r="A22" s="164" t="s">
        <v>241</v>
      </c>
      <c r="B22" s="163" t="s">
        <v>126</v>
      </c>
      <c r="C22" s="189"/>
      <c r="D22" s="252"/>
      <c r="E22" s="253"/>
      <c r="F22" s="253"/>
      <c r="G22" s="254"/>
    </row>
    <row r="23" spans="1:7" ht="18.75" customHeight="1">
      <c r="A23" s="164" t="s">
        <v>242</v>
      </c>
      <c r="B23" s="163"/>
      <c r="C23" s="189"/>
      <c r="D23" s="252"/>
      <c r="E23" s="253"/>
      <c r="F23" s="253"/>
      <c r="G23" s="254"/>
    </row>
    <row r="24" spans="1:7" ht="19.5" customHeight="1">
      <c r="A24" s="164" t="s">
        <v>127</v>
      </c>
      <c r="B24" s="163" t="s">
        <v>126</v>
      </c>
      <c r="C24" s="189"/>
      <c r="D24" s="252"/>
      <c r="E24" s="253"/>
      <c r="F24" s="253"/>
      <c r="G24" s="254"/>
    </row>
    <row r="25" spans="1:7" ht="18" customHeight="1">
      <c r="A25" s="164" t="s">
        <v>6</v>
      </c>
      <c r="B25" s="163" t="s">
        <v>126</v>
      </c>
      <c r="C25" s="189"/>
      <c r="D25" s="252"/>
      <c r="E25" s="253"/>
      <c r="F25" s="253"/>
      <c r="G25" s="254"/>
    </row>
    <row r="26" spans="1:7" ht="15">
      <c r="A26" s="164"/>
      <c r="B26" s="163"/>
      <c r="C26" s="189"/>
      <c r="D26" s="252"/>
      <c r="E26" s="253"/>
      <c r="F26" s="253"/>
      <c r="G26" s="254"/>
    </row>
    <row r="27" spans="1:7" ht="45">
      <c r="A27" s="164" t="s">
        <v>339</v>
      </c>
      <c r="B27" s="228" t="s">
        <v>240</v>
      </c>
      <c r="C27" s="258">
        <v>242.93</v>
      </c>
      <c r="D27" s="252">
        <f>C27*112.9%</f>
        <v>274.26797</v>
      </c>
      <c r="E27" s="253">
        <f>D27*110.6%</f>
        <v>303.34037481999997</v>
      </c>
      <c r="F27" s="253">
        <f>E27*110.7%</f>
        <v>335.79779492573994</v>
      </c>
      <c r="G27" s="254">
        <f>F27*111.8%</f>
        <v>375.4219347269772</v>
      </c>
    </row>
    <row r="28" spans="1:7" ht="30" customHeight="1">
      <c r="A28" s="164" t="s">
        <v>128</v>
      </c>
      <c r="B28" s="228" t="s">
        <v>240</v>
      </c>
      <c r="C28" s="189">
        <v>0.682</v>
      </c>
      <c r="D28" s="259">
        <f>C28*112.9%</f>
        <v>0.769978</v>
      </c>
      <c r="E28" s="258">
        <f>D28*110.6%</f>
        <v>0.851595668</v>
      </c>
      <c r="F28" s="258">
        <f>E28*110.7%</f>
        <v>0.9427164044759999</v>
      </c>
      <c r="G28" s="260">
        <f>F28*111.8%</f>
        <v>1.0539569402041677</v>
      </c>
    </row>
    <row r="29" spans="1:7" ht="63.75" customHeight="1" thickBot="1">
      <c r="A29" s="230" t="s">
        <v>338</v>
      </c>
      <c r="B29" s="192" t="s">
        <v>132</v>
      </c>
      <c r="C29" s="229">
        <v>22113.2</v>
      </c>
      <c r="D29" s="252">
        <f>C29*112.9%</f>
        <v>24965.8028</v>
      </c>
      <c r="E29" s="253">
        <f>D29*110.6%</f>
        <v>27612.1778968</v>
      </c>
      <c r="F29" s="253">
        <f>E29*110.7%</f>
        <v>30566.6809317576</v>
      </c>
      <c r="G29" s="254">
        <f>F29*111.8%</f>
        <v>34173.549281704996</v>
      </c>
    </row>
    <row r="30" spans="1:2" ht="15">
      <c r="A30" s="3"/>
      <c r="B30" s="6"/>
    </row>
    <row r="31" spans="1:2" ht="15.75">
      <c r="A31" s="28"/>
      <c r="B31" s="6"/>
    </row>
    <row r="32" spans="1:2" ht="15">
      <c r="A32" s="3"/>
      <c r="B32" s="6"/>
    </row>
    <row r="33" spans="1:2" ht="15">
      <c r="A33" s="8"/>
      <c r="B33" s="6"/>
    </row>
    <row r="34" spans="1:2" ht="15">
      <c r="A34" s="8"/>
      <c r="B34" s="6"/>
    </row>
    <row r="35" ht="15">
      <c r="B35" s="6"/>
    </row>
    <row r="36" spans="1:2" ht="15">
      <c r="A36" s="3"/>
      <c r="B36" s="6"/>
    </row>
    <row r="37" spans="1:2" ht="15">
      <c r="A37" s="3"/>
      <c r="B37" s="6"/>
    </row>
    <row r="38" spans="1:2" ht="15">
      <c r="A38" s="10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9"/>
      <c r="B45" s="6"/>
    </row>
    <row r="46" spans="1:2" ht="12.75">
      <c r="A46" s="1"/>
      <c r="B46" s="12"/>
    </row>
    <row r="47" spans="1:2" ht="15">
      <c r="A47" s="7"/>
      <c r="B47" s="6"/>
    </row>
    <row r="63" spans="1:2" ht="15">
      <c r="A63" s="3"/>
      <c r="B63" s="6"/>
    </row>
    <row r="64" spans="1:2" ht="15">
      <c r="A64" s="3"/>
      <c r="B64" s="6"/>
    </row>
    <row r="65" spans="1:2" ht="15">
      <c r="A65" s="1"/>
      <c r="B65" s="6"/>
    </row>
    <row r="66" spans="1:2" ht="15">
      <c r="A66" s="3"/>
      <c r="B66" s="6"/>
    </row>
    <row r="67" spans="1:2" ht="15">
      <c r="A67" s="3"/>
      <c r="B67" s="6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</sheetData>
  <sheetProtection/>
  <mergeCells count="1">
    <mergeCell ref="E2:G2"/>
  </mergeCells>
  <printOptions/>
  <pageMargins left="0.4724409448818898" right="0" top="0.5118110236220472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2011-08-31T13:32:11Z</cp:lastPrinted>
  <dcterms:created xsi:type="dcterms:W3CDTF">2002-05-08T07:52:30Z</dcterms:created>
  <dcterms:modified xsi:type="dcterms:W3CDTF">2011-12-01T08:29:00Z</dcterms:modified>
  <cp:category/>
  <cp:version/>
  <cp:contentType/>
  <cp:contentStatus/>
</cp:coreProperties>
</file>